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1"/>
  <workbookPr defaultThemeVersion="166925"/>
  <mc:AlternateContent xmlns:mc="http://schemas.openxmlformats.org/markup-compatibility/2006">
    <mc:Choice Requires="x15">
      <x15ac:absPath xmlns:x15ac="http://schemas.microsoft.com/office/spreadsheetml/2010/11/ac" url="\\192.168.0.22\file_srv\共有フォルダー\電力地産地消事業協議会\R6.8.26公告\第三回審査会からデータ移行分\3_様式集\"/>
    </mc:Choice>
  </mc:AlternateContent>
  <xr:revisionPtr revIDLastSave="0" documentId="13_ncr:1_{30D026F8-A8C3-476B-A6C0-94D9C17E206B}" xr6:coauthVersionLast="36" xr6:coauthVersionMax="36" xr10:uidLastSave="{00000000-0000-0000-0000-000000000000}"/>
  <bookViews>
    <workbookView xWindow="-120" yWindow="-120" windowWidth="20730" windowHeight="11160" tabRatio="487" xr2:uid="{00000000-000D-0000-FFFF-FFFF00000000}"/>
  </bookViews>
  <sheets>
    <sheet name="様式６" sheetId="5" r:id="rId1"/>
    <sheet name="別添１　余剰電力売却内訳書" sheetId="8" r:id="rId2"/>
    <sheet name="別添２　電力購入内訳書（高圧）" sheetId="9" r:id="rId3"/>
    <sheet name="別添３　電力購入内訳書 （武歳村山市低圧）" sheetId="10" r:id="rId4"/>
  </sheets>
  <definedNames>
    <definedName name="_xlnm.Print_Area" localSheetId="0">様式６!$A$1:$G$39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 i="5" l="1"/>
  <c r="C52" i="9" l="1"/>
  <c r="N31" i="10" l="1"/>
  <c r="C25" i="10"/>
  <c r="D33" i="10"/>
  <c r="C32" i="10"/>
  <c r="N33" i="10"/>
  <c r="M33" i="10"/>
  <c r="L33" i="10"/>
  <c r="K33" i="10"/>
  <c r="J33" i="10"/>
  <c r="I33" i="10"/>
  <c r="H33" i="10"/>
  <c r="G33" i="10"/>
  <c r="F33" i="10"/>
  <c r="E33" i="10"/>
  <c r="C33" i="10"/>
  <c r="N32" i="10"/>
  <c r="M32" i="10"/>
  <c r="L32" i="10"/>
  <c r="K32" i="10"/>
  <c r="J32" i="10"/>
  <c r="I32" i="10"/>
  <c r="H32" i="10"/>
  <c r="G32" i="10"/>
  <c r="F32" i="10"/>
  <c r="E32" i="10"/>
  <c r="D32" i="10"/>
  <c r="D29" i="10"/>
  <c r="C28" i="10"/>
  <c r="N29" i="10"/>
  <c r="M29" i="10"/>
  <c r="L29" i="10"/>
  <c r="K29" i="10"/>
  <c r="J29" i="10"/>
  <c r="I29" i="10"/>
  <c r="H29" i="10"/>
  <c r="G29" i="10"/>
  <c r="F29" i="10"/>
  <c r="E29" i="10"/>
  <c r="C29" i="10"/>
  <c r="N28" i="10"/>
  <c r="M28" i="10"/>
  <c r="L28" i="10"/>
  <c r="K28" i="10"/>
  <c r="J28" i="10"/>
  <c r="I28" i="10"/>
  <c r="H28" i="10"/>
  <c r="G28" i="10"/>
  <c r="F28" i="10"/>
  <c r="E28" i="10"/>
  <c r="D28" i="10"/>
  <c r="N25" i="10"/>
  <c r="D25" i="10"/>
  <c r="E25" i="10"/>
  <c r="F25" i="10"/>
  <c r="G25" i="10"/>
  <c r="H25" i="10"/>
  <c r="I25" i="10"/>
  <c r="J25" i="10"/>
  <c r="K25" i="10"/>
  <c r="L25" i="10"/>
  <c r="M25" i="10"/>
  <c r="D24" i="10"/>
  <c r="E24" i="10"/>
  <c r="F24" i="10"/>
  <c r="G24" i="10"/>
  <c r="H24" i="10"/>
  <c r="I24" i="10"/>
  <c r="J24" i="10"/>
  <c r="K24" i="10"/>
  <c r="L24" i="10"/>
  <c r="M24" i="10"/>
  <c r="N24" i="10"/>
  <c r="C24" i="10"/>
  <c r="C62" i="9"/>
  <c r="O62" i="9" s="1"/>
  <c r="C61" i="9"/>
  <c r="O61" i="9" s="1"/>
  <c r="N62" i="9"/>
  <c r="M62" i="9"/>
  <c r="L62" i="9"/>
  <c r="K62" i="9"/>
  <c r="J62" i="9"/>
  <c r="I62" i="9"/>
  <c r="H62" i="9"/>
  <c r="G62" i="9"/>
  <c r="F62" i="9"/>
  <c r="E62" i="9"/>
  <c r="D62" i="9"/>
  <c r="N61" i="9"/>
  <c r="M61" i="9"/>
  <c r="L61" i="9"/>
  <c r="K61" i="9"/>
  <c r="J61" i="9"/>
  <c r="I61" i="9"/>
  <c r="H61" i="9"/>
  <c r="G61" i="9"/>
  <c r="F61" i="9"/>
  <c r="E61" i="9"/>
  <c r="D61" i="9"/>
  <c r="J48" i="9"/>
  <c r="J47" i="9"/>
  <c r="C48" i="9"/>
  <c r="C47" i="9"/>
  <c r="N48" i="9"/>
  <c r="M48" i="9"/>
  <c r="L48" i="9"/>
  <c r="K48" i="9"/>
  <c r="I48" i="9"/>
  <c r="H48" i="9"/>
  <c r="G48" i="9"/>
  <c r="F48" i="9"/>
  <c r="E48" i="9"/>
  <c r="D48" i="9"/>
  <c r="N47" i="9"/>
  <c r="M47" i="9"/>
  <c r="L47" i="9"/>
  <c r="K47" i="9"/>
  <c r="I47" i="9"/>
  <c r="H47" i="9"/>
  <c r="G47" i="9"/>
  <c r="F47" i="9"/>
  <c r="E47" i="9"/>
  <c r="D47" i="9"/>
  <c r="D35" i="9"/>
  <c r="C35" i="9"/>
  <c r="C34" i="9"/>
  <c r="N35" i="9"/>
  <c r="M35" i="9"/>
  <c r="L35" i="9"/>
  <c r="K35" i="9"/>
  <c r="J35" i="9"/>
  <c r="I35" i="9"/>
  <c r="H35" i="9"/>
  <c r="G35" i="9"/>
  <c r="F35" i="9"/>
  <c r="E35" i="9"/>
  <c r="N34" i="9"/>
  <c r="M34" i="9"/>
  <c r="L34" i="9"/>
  <c r="K34" i="9"/>
  <c r="J34" i="9"/>
  <c r="I34" i="9"/>
  <c r="H34" i="9"/>
  <c r="G34" i="9"/>
  <c r="F34" i="9"/>
  <c r="E34" i="9"/>
  <c r="D34" i="9"/>
  <c r="D22" i="9"/>
  <c r="E22" i="9"/>
  <c r="F22" i="9"/>
  <c r="G22" i="9"/>
  <c r="H22" i="9"/>
  <c r="I22" i="9"/>
  <c r="J22" i="9"/>
  <c r="K22" i="9"/>
  <c r="L22" i="9"/>
  <c r="M22" i="9"/>
  <c r="N22" i="9"/>
  <c r="C22" i="9"/>
  <c r="O22" i="9" s="1"/>
  <c r="N21" i="9"/>
  <c r="D21" i="9"/>
  <c r="E21" i="9"/>
  <c r="F21" i="9"/>
  <c r="G21" i="9"/>
  <c r="H21" i="9"/>
  <c r="I21" i="9"/>
  <c r="J21" i="9"/>
  <c r="K21" i="9"/>
  <c r="L21" i="9"/>
  <c r="M21" i="9"/>
  <c r="C21" i="9"/>
  <c r="C20" i="9"/>
  <c r="O32" i="10" l="1"/>
  <c r="O28" i="10"/>
  <c r="O33" i="10"/>
  <c r="O29" i="10"/>
  <c r="O25" i="10"/>
  <c r="O24" i="10"/>
  <c r="O48" i="9"/>
  <c r="O47" i="9"/>
  <c r="C38" i="9" s="1"/>
  <c r="O34" i="9"/>
  <c r="O35" i="9"/>
  <c r="C25" i="9" s="1"/>
  <c r="O21" i="9"/>
  <c r="D18" i="9"/>
  <c r="I12" i="8"/>
  <c r="O22" i="10"/>
  <c r="O26" i="10"/>
  <c r="O30" i="10"/>
  <c r="C21" i="10" l="1"/>
  <c r="D31" i="10"/>
  <c r="E31" i="10"/>
  <c r="F31" i="10"/>
  <c r="G31" i="10"/>
  <c r="H31" i="10"/>
  <c r="I31" i="10"/>
  <c r="J31" i="10"/>
  <c r="K31" i="10"/>
  <c r="L31" i="10"/>
  <c r="M31" i="10"/>
  <c r="C31" i="10"/>
  <c r="D27" i="10"/>
  <c r="E27" i="10"/>
  <c r="F27" i="10"/>
  <c r="G27" i="10"/>
  <c r="H27" i="10"/>
  <c r="I27" i="10"/>
  <c r="J27" i="10"/>
  <c r="K27" i="10"/>
  <c r="L27" i="10"/>
  <c r="M27" i="10"/>
  <c r="N27" i="10"/>
  <c r="C27" i="10"/>
  <c r="N23" i="10"/>
  <c r="D23" i="10"/>
  <c r="E23" i="10"/>
  <c r="F23" i="10"/>
  <c r="G23" i="10"/>
  <c r="H23" i="10"/>
  <c r="I23" i="10"/>
  <c r="J23" i="10"/>
  <c r="K23" i="10"/>
  <c r="L23" i="10"/>
  <c r="M23" i="10"/>
  <c r="C23" i="10"/>
  <c r="N21" i="10"/>
  <c r="M21" i="10"/>
  <c r="L21" i="10"/>
  <c r="K21" i="10"/>
  <c r="J21" i="10"/>
  <c r="I21" i="10"/>
  <c r="H21" i="10"/>
  <c r="G21" i="10"/>
  <c r="F21" i="10"/>
  <c r="E21" i="10"/>
  <c r="D21" i="10"/>
  <c r="N60" i="9"/>
  <c r="M60" i="9"/>
  <c r="L60" i="9"/>
  <c r="K60" i="9"/>
  <c r="J60" i="9"/>
  <c r="I60" i="9"/>
  <c r="H60" i="9"/>
  <c r="G60" i="9"/>
  <c r="F60" i="9"/>
  <c r="E60" i="9"/>
  <c r="D60" i="9"/>
  <c r="C60" i="9"/>
  <c r="N58" i="9"/>
  <c r="M58" i="9"/>
  <c r="L58" i="9"/>
  <c r="K58" i="9"/>
  <c r="J58" i="9"/>
  <c r="I58" i="9"/>
  <c r="H58" i="9"/>
  <c r="G58" i="9"/>
  <c r="F58" i="9"/>
  <c r="E58" i="9"/>
  <c r="D58" i="9"/>
  <c r="C58" i="9"/>
  <c r="O27" i="10" l="1"/>
  <c r="O23" i="10"/>
  <c r="O31" i="10"/>
  <c r="C15" i="10" s="1"/>
  <c r="O21" i="10"/>
  <c r="O58" i="9"/>
  <c r="O60" i="9"/>
  <c r="O59" i="9" l="1"/>
  <c r="O19" i="9" l="1"/>
  <c r="N46" i="9" l="1"/>
  <c r="M46" i="9"/>
  <c r="L46" i="9"/>
  <c r="K46" i="9"/>
  <c r="J46" i="9"/>
  <c r="I46" i="9"/>
  <c r="H46" i="9"/>
  <c r="G46" i="9"/>
  <c r="F46" i="9"/>
  <c r="E46" i="9"/>
  <c r="D46" i="9"/>
  <c r="C46" i="9"/>
  <c r="O45" i="9"/>
  <c r="N44" i="9"/>
  <c r="M44" i="9"/>
  <c r="L44" i="9"/>
  <c r="K44" i="9"/>
  <c r="J44" i="9"/>
  <c r="I44" i="9"/>
  <c r="H44" i="9"/>
  <c r="G44" i="9"/>
  <c r="F44" i="9"/>
  <c r="E44" i="9"/>
  <c r="D44" i="9"/>
  <c r="C44" i="9"/>
  <c r="N33" i="9"/>
  <c r="M33" i="9"/>
  <c r="L33" i="9"/>
  <c r="K33" i="9"/>
  <c r="J33" i="9"/>
  <c r="I33" i="9"/>
  <c r="H33" i="9"/>
  <c r="G33" i="9"/>
  <c r="F33" i="9"/>
  <c r="E33" i="9"/>
  <c r="D33" i="9"/>
  <c r="C33" i="9"/>
  <c r="N31" i="9"/>
  <c r="M31" i="9"/>
  <c r="L31" i="9"/>
  <c r="K31" i="9"/>
  <c r="J31" i="9"/>
  <c r="I31" i="9"/>
  <c r="H31" i="9"/>
  <c r="G31" i="9"/>
  <c r="F31" i="9"/>
  <c r="E31" i="9"/>
  <c r="D31" i="9"/>
  <c r="C31" i="9"/>
  <c r="C18" i="9"/>
  <c r="E18" i="9"/>
  <c r="F18" i="9"/>
  <c r="G18" i="9"/>
  <c r="H18" i="9"/>
  <c r="I18" i="9"/>
  <c r="J18" i="9"/>
  <c r="K18" i="9"/>
  <c r="L18" i="9"/>
  <c r="M18" i="9"/>
  <c r="N18" i="9"/>
  <c r="N20" i="9"/>
  <c r="D20" i="9"/>
  <c r="E20" i="9"/>
  <c r="F20" i="9"/>
  <c r="G20" i="9"/>
  <c r="H20" i="9"/>
  <c r="I20" i="9"/>
  <c r="J20" i="9"/>
  <c r="K20" i="9"/>
  <c r="L20" i="9"/>
  <c r="M20" i="9"/>
  <c r="O31" i="9" l="1"/>
  <c r="O46" i="9"/>
  <c r="O33" i="9"/>
  <c r="O44" i="9"/>
  <c r="O18" i="9"/>
  <c r="O20" i="9"/>
  <c r="C12" i="9" s="1"/>
  <c r="E12" i="8"/>
  <c r="D12" i="8"/>
  <c r="F12" i="8"/>
  <c r="G12" i="8"/>
  <c r="H12" i="8"/>
  <c r="J12" i="8"/>
  <c r="K12" i="8"/>
  <c r="L12" i="8"/>
  <c r="M12" i="8"/>
  <c r="N12" i="8"/>
  <c r="C12" i="8"/>
  <c r="O11" i="8"/>
  <c r="D31" i="5" l="1"/>
  <c r="D23" i="5"/>
  <c r="D27" i="5"/>
  <c r="O12" i="8"/>
  <c r="C6" i="8" s="1"/>
  <c r="O32" i="9" l="1"/>
</calcChain>
</file>

<file path=xl/sharedStrings.xml><?xml version="1.0" encoding="utf-8"?>
<sst xmlns="http://schemas.openxmlformats.org/spreadsheetml/2006/main" count="216" uniqueCount="84">
  <si>
    <t>合計</t>
    <rPh sb="0" eb="2">
      <t>ゴウケイ</t>
    </rPh>
    <phoneticPr fontId="3"/>
  </si>
  <si>
    <t>令和　年　月　日</t>
  </si>
  <si>
    <t>円</t>
    <rPh sb="0" eb="1">
      <t>エン</t>
    </rPh>
    <phoneticPr fontId="3"/>
  </si>
  <si>
    <t>②</t>
    <phoneticPr fontId="3"/>
  </si>
  <si>
    <t>①</t>
    <phoneticPr fontId="3"/>
  </si>
  <si>
    <t>住所又は居所</t>
    <phoneticPr fontId="3"/>
  </si>
  <si>
    <t>商号又は名称</t>
    <phoneticPr fontId="3"/>
  </si>
  <si>
    <t>代表者職氏名</t>
    <phoneticPr fontId="3"/>
  </si>
  <si>
    <t>３　別添書類</t>
    <phoneticPr fontId="3"/>
  </si>
  <si>
    <t>１　余剰電力売却見積</t>
    <phoneticPr fontId="3"/>
  </si>
  <si>
    <t>２　電力購入見積</t>
    <rPh sb="4" eb="6">
      <t>コウニュウ</t>
    </rPh>
    <phoneticPr fontId="3"/>
  </si>
  <si>
    <t>別添１　余剰電力売却内訳書</t>
    <phoneticPr fontId="3"/>
  </si>
  <si>
    <t>余剰電力売却及び電力購入見積評価書</t>
    <rPh sb="0" eb="2">
      <t>ヨジョウ</t>
    </rPh>
    <rPh sb="2" eb="4">
      <t>デンリョク</t>
    </rPh>
    <rPh sb="4" eb="6">
      <t>バイキャク</t>
    </rPh>
    <rPh sb="10" eb="12">
      <t>コウニュウ</t>
    </rPh>
    <phoneticPr fontId="3"/>
  </si>
  <si>
    <t>※　見積額は、別添１「余剰電力売却内訳書」の合計額が反映される。</t>
    <rPh sb="11" eb="13">
      <t>ヨジョウ</t>
    </rPh>
    <rPh sb="13" eb="15">
      <t>デンリョク</t>
    </rPh>
    <rPh sb="15" eb="17">
      <t>バイキャク</t>
    </rPh>
    <rPh sb="24" eb="25">
      <t>ガク</t>
    </rPh>
    <rPh sb="26" eb="28">
      <t>ハンエイ</t>
    </rPh>
    <phoneticPr fontId="3"/>
  </si>
  <si>
    <t>※　見積額は、別添２「電力購入内訳書」の合計額が反映される。</t>
    <rPh sb="22" eb="23">
      <t>ガク</t>
    </rPh>
    <rPh sb="24" eb="26">
      <t>ハンエイ</t>
    </rPh>
    <phoneticPr fontId="3"/>
  </si>
  <si>
    <t>（様式６）</t>
    <phoneticPr fontId="3"/>
  </si>
  <si>
    <t>（宛先）小平・村山・大和衛生組合　管理者殿</t>
    <rPh sb="4" eb="16">
      <t>クミアイ</t>
    </rPh>
    <rPh sb="17" eb="20">
      <t>カンリシャ</t>
    </rPh>
    <rPh sb="20" eb="21">
      <t>ドノ</t>
    </rPh>
    <phoneticPr fontId="3"/>
  </si>
  <si>
    <t>１０月</t>
    <rPh sb="2" eb="3">
      <t>ガツ</t>
    </rPh>
    <phoneticPr fontId="3"/>
  </si>
  <si>
    <t>１１月</t>
    <rPh sb="2" eb="3">
      <t>ガツ</t>
    </rPh>
    <phoneticPr fontId="3"/>
  </si>
  <si>
    <t>１２月</t>
    <rPh sb="2" eb="3">
      <t>ガツ</t>
    </rPh>
    <phoneticPr fontId="3"/>
  </si>
  <si>
    <t>１月</t>
    <rPh sb="1" eb="2">
      <t>ガツ</t>
    </rPh>
    <phoneticPr fontId="3"/>
  </si>
  <si>
    <t>２月</t>
  </si>
  <si>
    <t>３月</t>
  </si>
  <si>
    <t>４月</t>
  </si>
  <si>
    <t>５月</t>
  </si>
  <si>
    <t>６月</t>
  </si>
  <si>
    <t>７月</t>
  </si>
  <si>
    <t>８月</t>
  </si>
  <si>
    <t>９月</t>
  </si>
  <si>
    <t>令和７年</t>
    <rPh sb="0" eb="2">
      <t>レイワ</t>
    </rPh>
    <rPh sb="3" eb="4">
      <t>ネン</t>
    </rPh>
    <phoneticPr fontId="3"/>
  </si>
  <si>
    <t>令和８年</t>
    <rPh sb="0" eb="2">
      <t>レイワ</t>
    </rPh>
    <rPh sb="3" eb="4">
      <t>ネン</t>
    </rPh>
    <phoneticPr fontId="3"/>
  </si>
  <si>
    <t>（様式６）別添１　余剰電力売却内訳書</t>
    <rPh sb="1" eb="3">
      <t>ヨウシキ</t>
    </rPh>
    <phoneticPr fontId="3"/>
  </si>
  <si>
    <t>提案単価</t>
    <rPh sb="0" eb="2">
      <t>テイアン</t>
    </rPh>
    <rPh sb="2" eb="4">
      <t>タンカ</t>
    </rPh>
    <phoneticPr fontId="3"/>
  </si>
  <si>
    <t>提案単価（円／kWh）</t>
    <rPh sb="0" eb="2">
      <t>テイアン</t>
    </rPh>
    <rPh sb="2" eb="4">
      <t>タンカ</t>
    </rPh>
    <rPh sb="5" eb="6">
      <t>エン</t>
    </rPh>
    <phoneticPr fontId="3"/>
  </si>
  <si>
    <t>見積額（円）</t>
    <rPh sb="0" eb="2">
      <t>ミツモリ</t>
    </rPh>
    <rPh sb="2" eb="3">
      <t>ガク</t>
    </rPh>
    <rPh sb="4" eb="5">
      <t>エン</t>
    </rPh>
    <phoneticPr fontId="3"/>
  </si>
  <si>
    <t>予定余剰（売却）電力量
（kWh）</t>
    <rPh sb="0" eb="2">
      <t>ヨテイ</t>
    </rPh>
    <rPh sb="2" eb="4">
      <t>ヨジョウ</t>
    </rPh>
    <rPh sb="5" eb="7">
      <t>バイキャク</t>
    </rPh>
    <rPh sb="8" eb="11">
      <t>デンリョクリョウ</t>
    </rPh>
    <phoneticPr fontId="3"/>
  </si>
  <si>
    <t>売却額
（円）</t>
    <rPh sb="0" eb="2">
      <t>バイキャク</t>
    </rPh>
    <rPh sb="2" eb="3">
      <t>ガク</t>
    </rPh>
    <rPh sb="5" eb="6">
      <t>エン</t>
    </rPh>
    <phoneticPr fontId="3"/>
  </si>
  <si>
    <t>小売電気事業者名　</t>
    <phoneticPr fontId="3"/>
  </si>
  <si>
    <t>※提案単価は小数点第２位までとし、売却額においては小数点第１位以下を切り捨てる。</t>
    <rPh sb="1" eb="3">
      <t>テイアン</t>
    </rPh>
    <rPh sb="3" eb="5">
      <t>タンカ</t>
    </rPh>
    <rPh sb="6" eb="9">
      <t>ショウスウテン</t>
    </rPh>
    <rPh sb="9" eb="10">
      <t>ダイ</t>
    </rPh>
    <rPh sb="11" eb="12">
      <t>イ</t>
    </rPh>
    <rPh sb="17" eb="19">
      <t>バイキャク</t>
    </rPh>
    <rPh sb="19" eb="20">
      <t>ガク</t>
    </rPh>
    <rPh sb="25" eb="28">
      <t>ショウスウテン</t>
    </rPh>
    <rPh sb="28" eb="29">
      <t>ダイ</t>
    </rPh>
    <rPh sb="30" eb="31">
      <t>イ</t>
    </rPh>
    <rPh sb="31" eb="33">
      <t>イカ</t>
    </rPh>
    <rPh sb="34" eb="35">
      <t>キ</t>
    </rPh>
    <rPh sb="36" eb="37">
      <t>ス</t>
    </rPh>
    <phoneticPr fontId="3"/>
  </si>
  <si>
    <t>※見積額は５年６か月分の金額とし、上記表の合計額に５．５を乗じた金額とする。</t>
    <rPh sb="1" eb="3">
      <t>ミツモリ</t>
    </rPh>
    <rPh sb="3" eb="4">
      <t>ガク</t>
    </rPh>
    <rPh sb="6" eb="7">
      <t>ネン</t>
    </rPh>
    <rPh sb="9" eb="10">
      <t>ゲツ</t>
    </rPh>
    <rPh sb="10" eb="11">
      <t>ブン</t>
    </rPh>
    <rPh sb="12" eb="14">
      <t>キンガク</t>
    </rPh>
    <rPh sb="17" eb="19">
      <t>ジョウキ</t>
    </rPh>
    <rPh sb="19" eb="20">
      <t>ヒョウ</t>
    </rPh>
    <rPh sb="21" eb="23">
      <t>ゴウケイ</t>
    </rPh>
    <rPh sb="23" eb="24">
      <t>ガク</t>
    </rPh>
    <rPh sb="29" eb="30">
      <t>ジョウ</t>
    </rPh>
    <rPh sb="32" eb="34">
      <t>キンガク</t>
    </rPh>
    <phoneticPr fontId="3"/>
  </si>
  <si>
    <t>基本料金（円/kW）</t>
    <rPh sb="0" eb="4">
      <t>キホンリョウキン</t>
    </rPh>
    <rPh sb="5" eb="6">
      <t>エン</t>
    </rPh>
    <phoneticPr fontId="3"/>
  </si>
  <si>
    <t>電力量料金（円/kWh）</t>
    <rPh sb="0" eb="3">
      <t>デンリョクリョウ</t>
    </rPh>
    <rPh sb="3" eb="5">
      <t>リョウキン</t>
    </rPh>
    <rPh sb="6" eb="7">
      <t>エン</t>
    </rPh>
    <phoneticPr fontId="3"/>
  </si>
  <si>
    <t>小平市</t>
    <rPh sb="0" eb="3">
      <t>コダイラシ</t>
    </rPh>
    <phoneticPr fontId="3"/>
  </si>
  <si>
    <t>予定使用電力量
（kWh）</t>
    <rPh sb="0" eb="2">
      <t>ヨテイ</t>
    </rPh>
    <rPh sb="2" eb="4">
      <t>シヨウ</t>
    </rPh>
    <rPh sb="4" eb="7">
      <t>デンリョクリョウ</t>
    </rPh>
    <phoneticPr fontId="3"/>
  </si>
  <si>
    <t>電力量料金
（円）</t>
    <rPh sb="0" eb="3">
      <t>デンリョクリョウ</t>
    </rPh>
    <rPh sb="3" eb="5">
      <t>リョウキン</t>
    </rPh>
    <rPh sb="7" eb="8">
      <t>エン</t>
    </rPh>
    <phoneticPr fontId="3"/>
  </si>
  <si>
    <t>電力売却見積　月別内訳【税込】</t>
    <phoneticPr fontId="3"/>
  </si>
  <si>
    <t>電力購入見積　月別内訳【税込】</t>
    <rPh sb="2" eb="4">
      <t>コウニュウ</t>
    </rPh>
    <phoneticPr fontId="3"/>
  </si>
  <si>
    <t>基本料金
（円）</t>
    <rPh sb="0" eb="2">
      <t>キホン</t>
    </rPh>
    <phoneticPr fontId="3"/>
  </si>
  <si>
    <t>東大和市</t>
    <rPh sb="0" eb="4">
      <t>ヒガシヤマトシ</t>
    </rPh>
    <phoneticPr fontId="3"/>
  </si>
  <si>
    <t>予定契約電力
（kW）</t>
    <rPh sb="0" eb="2">
      <t>ヨテイ</t>
    </rPh>
    <rPh sb="2" eb="4">
      <t>ケイヤク</t>
    </rPh>
    <rPh sb="4" eb="6">
      <t>デンリョク</t>
    </rPh>
    <phoneticPr fontId="3"/>
  </si>
  <si>
    <t>※予定契約電力（kW）及び予定使用電力量（kWh）は組織市の供給予定先の合計である。</t>
    <rPh sb="1" eb="3">
      <t>ヨテイ</t>
    </rPh>
    <rPh sb="3" eb="5">
      <t>ケイヤク</t>
    </rPh>
    <rPh sb="5" eb="7">
      <t>デンリョク</t>
    </rPh>
    <rPh sb="11" eb="12">
      <t>オヨ</t>
    </rPh>
    <rPh sb="13" eb="15">
      <t>ヨテイ</t>
    </rPh>
    <rPh sb="15" eb="17">
      <t>シヨウ</t>
    </rPh>
    <rPh sb="17" eb="20">
      <t>デンリョクリョウ</t>
    </rPh>
    <rPh sb="26" eb="29">
      <t>ソシキシ</t>
    </rPh>
    <rPh sb="30" eb="32">
      <t>キョウキュウ</t>
    </rPh>
    <rPh sb="32" eb="34">
      <t>ヨテイ</t>
    </rPh>
    <rPh sb="34" eb="35">
      <t>サキ</t>
    </rPh>
    <rPh sb="36" eb="38">
      <t>ゴウケイ</t>
    </rPh>
    <phoneticPr fontId="3"/>
  </si>
  <si>
    <t>　令和７年１０月１日から令和１３年３月３１日までの５年６ヶ月間における余剰電力売却及び電力購入における価格提案について、別添内訳書に基づき、次のとおり提案します。</t>
    <rPh sb="1" eb="2">
      <t>レイ</t>
    </rPh>
    <rPh sb="2" eb="3">
      <t>ワ</t>
    </rPh>
    <rPh sb="4" eb="5">
      <t>ネン</t>
    </rPh>
    <rPh sb="7" eb="8">
      <t>ガツ</t>
    </rPh>
    <rPh sb="9" eb="10">
      <t>ニチ</t>
    </rPh>
    <rPh sb="12" eb="13">
      <t>レイ</t>
    </rPh>
    <rPh sb="13" eb="14">
      <t>ワ</t>
    </rPh>
    <rPh sb="16" eb="17">
      <t>ネン</t>
    </rPh>
    <rPh sb="18" eb="19">
      <t>ガツ</t>
    </rPh>
    <rPh sb="21" eb="22">
      <t>ニチ</t>
    </rPh>
    <rPh sb="26" eb="27">
      <t>ネン</t>
    </rPh>
    <rPh sb="29" eb="31">
      <t>ゲツカン</t>
    </rPh>
    <phoneticPr fontId="3"/>
  </si>
  <si>
    <t>小平市</t>
    <rPh sb="0" eb="3">
      <t>コダイラシ</t>
    </rPh>
    <phoneticPr fontId="3"/>
  </si>
  <si>
    <t>東大和市</t>
    <rPh sb="0" eb="4">
      <t>ヒガシヤマトシ</t>
    </rPh>
    <phoneticPr fontId="3"/>
  </si>
  <si>
    <t>武蔵村山市</t>
    <rPh sb="0" eb="5">
      <t>ムサシムラヤマシ</t>
    </rPh>
    <phoneticPr fontId="3"/>
  </si>
  <si>
    <t>（令和７年１０月１日供給開始の施設分）</t>
    <rPh sb="10" eb="12">
      <t>キョウキュウ</t>
    </rPh>
    <rPh sb="12" eb="14">
      <t>カイシ</t>
    </rPh>
    <rPh sb="15" eb="18">
      <t>シセツブン</t>
    </rPh>
    <phoneticPr fontId="3"/>
  </si>
  <si>
    <t>（令和８年４月１日供給開始の施設分）</t>
    <rPh sb="9" eb="11">
      <t>キョウキュウ</t>
    </rPh>
    <rPh sb="11" eb="13">
      <t>カイシ</t>
    </rPh>
    <rPh sb="14" eb="17">
      <t>シセツブン</t>
    </rPh>
    <phoneticPr fontId="3"/>
  </si>
  <si>
    <t>武蔵村山市（高圧）</t>
    <rPh sb="0" eb="5">
      <t>ムサシムラヤマシレイワ</t>
    </rPh>
    <rPh sb="6" eb="8">
      <t>コウアツ</t>
    </rPh>
    <phoneticPr fontId="3"/>
  </si>
  <si>
    <t>武蔵村山市（高圧）</t>
    <rPh sb="0" eb="5">
      <t>ムサシムラヤマシ</t>
    </rPh>
    <rPh sb="6" eb="8">
      <t>コウアツ</t>
    </rPh>
    <phoneticPr fontId="3"/>
  </si>
  <si>
    <t>電力量料金①（円/kWh）</t>
    <rPh sb="0" eb="3">
      <t>デンリョクリョウ</t>
    </rPh>
    <rPh sb="3" eb="5">
      <t>リョウキン</t>
    </rPh>
    <rPh sb="7" eb="8">
      <t>エン</t>
    </rPh>
    <phoneticPr fontId="3"/>
  </si>
  <si>
    <t>電力量料金②（円/kWh）</t>
    <rPh sb="0" eb="3">
      <t>デンリョクリョウ</t>
    </rPh>
    <rPh sb="3" eb="5">
      <t>リョウキン</t>
    </rPh>
    <rPh sb="7" eb="8">
      <t>エン</t>
    </rPh>
    <phoneticPr fontId="3"/>
  </si>
  <si>
    <t>電力量料金③（円/kWh）</t>
    <rPh sb="0" eb="3">
      <t>デンリョクリョウ</t>
    </rPh>
    <rPh sb="3" eb="5">
      <t>リョウキン</t>
    </rPh>
    <rPh sb="7" eb="8">
      <t>エン</t>
    </rPh>
    <phoneticPr fontId="3"/>
  </si>
  <si>
    <t>使用電力量（～120kWh）</t>
    <phoneticPr fontId="3"/>
  </si>
  <si>
    <t>使用電力量（120～300kWh）</t>
    <phoneticPr fontId="3"/>
  </si>
  <si>
    <t>使用電力量（300kWh～）</t>
  </si>
  <si>
    <t>予定契約容量
（kVA）</t>
    <rPh sb="0" eb="2">
      <t>ヨテイ</t>
    </rPh>
    <rPh sb="2" eb="4">
      <t>ケイヤク</t>
    </rPh>
    <rPh sb="4" eb="6">
      <t>ヨウリョウ</t>
    </rPh>
    <phoneticPr fontId="3"/>
  </si>
  <si>
    <t>予定使用電力量①
（kWh）</t>
    <rPh sb="0" eb="2">
      <t>ヨテイ</t>
    </rPh>
    <rPh sb="2" eb="4">
      <t>シヨウ</t>
    </rPh>
    <rPh sb="4" eb="7">
      <t>デンリョクリョウ</t>
    </rPh>
    <phoneticPr fontId="3"/>
  </si>
  <si>
    <t>予定使用電力量②
（kWh）</t>
    <rPh sb="0" eb="2">
      <t>ヨテイ</t>
    </rPh>
    <rPh sb="2" eb="4">
      <t>シヨウ</t>
    </rPh>
    <rPh sb="4" eb="7">
      <t>デンリョクリョウ</t>
    </rPh>
    <phoneticPr fontId="3"/>
  </si>
  <si>
    <t>予定使用電力量③
（kWh）</t>
    <rPh sb="0" eb="2">
      <t>ヨテイ</t>
    </rPh>
    <rPh sb="2" eb="4">
      <t>シヨウ</t>
    </rPh>
    <rPh sb="4" eb="7">
      <t>デンリョクリョウ</t>
    </rPh>
    <phoneticPr fontId="3"/>
  </si>
  <si>
    <t>※武蔵村山市の一部の施設は５年の金額とし、合計額に５を乗じた金額とする。</t>
    <rPh sb="1" eb="6">
      <t>ムサシムラヤマシ</t>
    </rPh>
    <rPh sb="7" eb="9">
      <t>イチブ</t>
    </rPh>
    <rPh sb="10" eb="12">
      <t>シセツ</t>
    </rPh>
    <rPh sb="14" eb="15">
      <t>ネン</t>
    </rPh>
    <rPh sb="16" eb="18">
      <t>キンガク</t>
    </rPh>
    <rPh sb="21" eb="23">
      <t>ゴウケイ</t>
    </rPh>
    <rPh sb="23" eb="24">
      <t>ガク</t>
    </rPh>
    <rPh sb="27" eb="28">
      <t>ジョウ</t>
    </rPh>
    <rPh sb="30" eb="32">
      <t>キンガク</t>
    </rPh>
    <phoneticPr fontId="3"/>
  </si>
  <si>
    <t>別添３　電力購入内訳書 （武歳村山市低圧）</t>
    <phoneticPr fontId="3"/>
  </si>
  <si>
    <t>別添２　電力購入内訳書（高圧）</t>
    <rPh sb="6" eb="8">
      <t>コウニュウ</t>
    </rPh>
    <rPh sb="12" eb="14">
      <t>コウアツ</t>
    </rPh>
    <phoneticPr fontId="3"/>
  </si>
  <si>
    <t>（武蔵村山市については、別添２及び別添３の合計額が反映される。）</t>
    <rPh sb="1" eb="6">
      <t>ムサシムラヤマシ</t>
    </rPh>
    <rPh sb="12" eb="14">
      <t>ベッテン</t>
    </rPh>
    <rPh sb="15" eb="16">
      <t>オヨ</t>
    </rPh>
    <rPh sb="17" eb="19">
      <t>ベッテン</t>
    </rPh>
    <rPh sb="21" eb="24">
      <t>ゴウケイガク</t>
    </rPh>
    <rPh sb="25" eb="27">
      <t>ハンエイ</t>
    </rPh>
    <phoneticPr fontId="3"/>
  </si>
  <si>
    <t>基本料金（円/kVA）</t>
    <rPh sb="0" eb="4">
      <t>キホンリョウキン</t>
    </rPh>
    <rPh sb="5" eb="6">
      <t>エン</t>
    </rPh>
    <phoneticPr fontId="3"/>
  </si>
  <si>
    <t>※太枠内を入力すること。（提案単価を入力すると自動計算される）</t>
    <rPh sb="13" eb="15">
      <t>テイアン</t>
    </rPh>
    <rPh sb="15" eb="17">
      <t>タンカ</t>
    </rPh>
    <rPh sb="18" eb="20">
      <t>ニュウリョク</t>
    </rPh>
    <rPh sb="23" eb="25">
      <t>ジドウ</t>
    </rPh>
    <rPh sb="25" eb="27">
      <t>ケイサン</t>
    </rPh>
    <phoneticPr fontId="3"/>
  </si>
  <si>
    <t>燃料費調整額（円/kWh）</t>
    <rPh sb="0" eb="3">
      <t>ネンリョウヒ</t>
    </rPh>
    <rPh sb="3" eb="5">
      <t>チョウセイ</t>
    </rPh>
    <rPh sb="5" eb="6">
      <t>ガク</t>
    </rPh>
    <rPh sb="7" eb="8">
      <t>エン</t>
    </rPh>
    <phoneticPr fontId="3"/>
  </si>
  <si>
    <t>再生可能エネルギー
発電促進賦課金（円/kWh）</t>
    <rPh sb="0" eb="2">
      <t>サイセイ</t>
    </rPh>
    <rPh sb="2" eb="4">
      <t>カノウ</t>
    </rPh>
    <rPh sb="10" eb="12">
      <t>ハツデン</t>
    </rPh>
    <rPh sb="12" eb="14">
      <t>ソクシン</t>
    </rPh>
    <rPh sb="14" eb="17">
      <t>フカキン</t>
    </rPh>
    <rPh sb="18" eb="19">
      <t>エン</t>
    </rPh>
    <phoneticPr fontId="3"/>
  </si>
  <si>
    <t>燃料費調整額
（円）</t>
    <rPh sb="0" eb="3">
      <t>ネンリョウヒ</t>
    </rPh>
    <rPh sb="3" eb="6">
      <t>チョウセイガク</t>
    </rPh>
    <rPh sb="8" eb="9">
      <t>エン</t>
    </rPh>
    <phoneticPr fontId="3"/>
  </si>
  <si>
    <t>再生可能エネルギー発電促進賦課金（円）</t>
    <rPh sb="0" eb="2">
      <t>サイセイ</t>
    </rPh>
    <rPh sb="2" eb="4">
      <t>カノウ</t>
    </rPh>
    <rPh sb="9" eb="11">
      <t>ハツデン</t>
    </rPh>
    <rPh sb="11" eb="13">
      <t>ソクシン</t>
    </rPh>
    <rPh sb="13" eb="16">
      <t>フカキン</t>
    </rPh>
    <rPh sb="17" eb="18">
      <t>エン</t>
    </rPh>
    <phoneticPr fontId="3"/>
  </si>
  <si>
    <t>※燃料費調整額は０（円/kWh）、再生可能エネルギー発電促進賦課金は３．４９（円/kWh）として算出する。</t>
    <rPh sb="1" eb="4">
      <t>ネンリョウヒ</t>
    </rPh>
    <rPh sb="4" eb="7">
      <t>チョウセイガク</t>
    </rPh>
    <rPh sb="10" eb="11">
      <t>エン</t>
    </rPh>
    <rPh sb="17" eb="19">
      <t>サイセイ</t>
    </rPh>
    <rPh sb="19" eb="21">
      <t>カノウ</t>
    </rPh>
    <rPh sb="26" eb="28">
      <t>ハツデン</t>
    </rPh>
    <rPh sb="28" eb="30">
      <t>ソクシン</t>
    </rPh>
    <rPh sb="30" eb="33">
      <t>フカキン</t>
    </rPh>
    <rPh sb="48" eb="50">
      <t>サンシュツ</t>
    </rPh>
    <phoneticPr fontId="3"/>
  </si>
  <si>
    <t>見積額（提案額）</t>
    <rPh sb="0" eb="3">
      <t>ミツモリガク</t>
    </rPh>
    <rPh sb="4" eb="7">
      <t>テイアンガク</t>
    </rPh>
    <phoneticPr fontId="3"/>
  </si>
  <si>
    <t>（様式６）別添２　電力購入内訳書（高圧）</t>
    <rPh sb="1" eb="3">
      <t>ヨウシキ</t>
    </rPh>
    <rPh sb="17" eb="19">
      <t>コウアツ</t>
    </rPh>
    <phoneticPr fontId="3"/>
  </si>
  <si>
    <t>（様式６）別添３　電力購入内訳書（武蔵村山市低圧）</t>
    <rPh sb="1" eb="3">
      <t>ヨウシキ</t>
    </rPh>
    <rPh sb="17" eb="22">
      <t>ムサシムラヤマシ</t>
    </rPh>
    <rPh sb="22" eb="24">
      <t>テイアツ</t>
    </rPh>
    <phoneticPr fontId="3"/>
  </si>
  <si>
    <t>武蔵村山市（低圧）</t>
    <rPh sb="0" eb="5">
      <t>ムサシムラヤマシレイワ</t>
    </rPh>
    <rPh sb="6" eb="8">
      <t>テイアツ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</si>
</sst>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8" x14ac:knownFonts="1">
    <font>
      <sz val="11"/>
      <color theme="1"/>
      <name val="游ゴシック"/>
      <family val="2"/>
      <charset val="128"/>
      <scheme val="minor"/>
    </font>
    <font>
      <sz val="11"/>
      <color theme="1"/>
      <name val="ＭＳ ゴシック"/>
      <family val="2"/>
      <charset val="128"/>
    </font>
    <font>
      <sz val="11"/>
      <name val="ＭＳ Ｐゴシック"/>
      <family val="3"/>
      <charset val="128"/>
    </font>
    <font>
      <sz val="6"/>
      <name val="游ゴシック"/>
      <family val="2"/>
      <charset val="128"/>
      <scheme val="minor"/>
    </font>
    <font>
      <sz val="12"/>
      <color theme="1"/>
      <name val="ＭＳ 明朝"/>
      <family val="1"/>
      <charset val="128"/>
    </font>
    <font>
      <sz val="14"/>
      <color theme="1"/>
      <name val="ＭＳ 明朝"/>
      <family val="1"/>
      <charset val="128"/>
    </font>
    <font>
      <sz val="16"/>
      <color theme="1"/>
      <name val="ＭＳ 明朝"/>
      <family val="1"/>
      <charset val="128"/>
    </font>
    <font>
      <b/>
      <sz val="16"/>
      <color theme="1"/>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s>
  <cellStyleXfs count="5">
    <xf numFmtId="0" fontId="0"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1" fillId="0" borderId="0">
      <alignment vertical="center"/>
    </xf>
  </cellStyleXfs>
  <cellXfs count="67">
    <xf numFmtId="0" fontId="0" fillId="0" borderId="0" xfId="0">
      <alignment vertical="center"/>
    </xf>
    <xf numFmtId="0" fontId="4" fillId="0" borderId="0" xfId="0" applyFont="1" applyAlignme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vertical="center"/>
      <protection locked="0"/>
    </xf>
    <xf numFmtId="0" fontId="4" fillId="0" borderId="0" xfId="0" applyFont="1" applyAlignment="1" applyProtection="1">
      <alignment horizontal="right" vertical="center" indent="1"/>
    </xf>
    <xf numFmtId="0" fontId="4" fillId="0" borderId="10" xfId="0" applyFont="1" applyBorder="1" applyAlignment="1">
      <alignment horizontal="center" vertical="center"/>
    </xf>
    <xf numFmtId="0" fontId="4" fillId="0" borderId="0" xfId="0" applyFont="1" applyBorder="1" applyAlignment="1">
      <alignment horizontal="center" vertical="center"/>
    </xf>
    <xf numFmtId="0" fontId="6" fillId="0" borderId="0" xfId="0" applyFont="1">
      <alignment vertical="center"/>
    </xf>
    <xf numFmtId="0" fontId="6" fillId="0" borderId="0" xfId="0" applyFont="1" applyFill="1" applyBorder="1" applyAlignment="1">
      <alignment horizontal="right" vertical="center"/>
    </xf>
    <xf numFmtId="0" fontId="6" fillId="0" borderId="0" xfId="0" applyFont="1" applyAlignment="1">
      <alignment horizontal="left" vertical="center"/>
    </xf>
    <xf numFmtId="0" fontId="6" fillId="0" borderId="0" xfId="0" applyFont="1" applyFill="1" applyBorder="1" applyAlignment="1">
      <alignment vertical="center"/>
    </xf>
    <xf numFmtId="0" fontId="6" fillId="0" borderId="0" xfId="0" applyFont="1" applyAlignment="1">
      <alignment horizontal="right" vertical="center"/>
    </xf>
    <xf numFmtId="0" fontId="6" fillId="0" borderId="0" xfId="0" applyFont="1" applyFill="1" applyBorder="1" applyAlignment="1">
      <alignment horizontal="center" vertical="center"/>
    </xf>
    <xf numFmtId="0" fontId="7" fillId="3" borderId="0" xfId="0" applyFont="1" applyFill="1" applyAlignment="1">
      <alignment horizontal="center" vertical="center"/>
    </xf>
    <xf numFmtId="0" fontId="4" fillId="0" borderId="0" xfId="0" applyFont="1" applyBorder="1" applyAlignment="1">
      <alignment horizontal="center" vertical="center" wrapText="1"/>
    </xf>
    <xf numFmtId="3" fontId="4" fillId="0" borderId="0" xfId="0" applyNumberFormat="1" applyFont="1" applyBorder="1" applyAlignment="1">
      <alignment vertical="center" wrapText="1"/>
    </xf>
    <xf numFmtId="176" fontId="4" fillId="0" borderId="0" xfId="0" applyNumberFormat="1" applyFont="1" applyBorder="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wrapText="1"/>
    </xf>
    <xf numFmtId="0" fontId="6" fillId="0" borderId="0" xfId="0" applyFont="1" applyFill="1" applyBorder="1" applyAlignment="1">
      <alignment horizontal="left" vertical="center"/>
    </xf>
    <xf numFmtId="176" fontId="6" fillId="0" borderId="0" xfId="0" applyNumberFormat="1" applyFont="1" applyFill="1" applyAlignment="1">
      <alignment horizontal="right" vertical="center"/>
    </xf>
    <xf numFmtId="0" fontId="4" fillId="0" borderId="0" xfId="0" applyFont="1" applyAlignment="1">
      <alignment horizontal="left" vertical="center"/>
    </xf>
    <xf numFmtId="3" fontId="5" fillId="0" borderId="9" xfId="0" applyNumberFormat="1" applyFont="1" applyBorder="1" applyAlignment="1">
      <alignment vertical="center" wrapText="1"/>
    </xf>
    <xf numFmtId="3" fontId="5" fillId="0" borderId="8" xfId="0" applyNumberFormat="1" applyFont="1" applyBorder="1" applyAlignment="1">
      <alignment vertical="center" wrapText="1"/>
    </xf>
    <xf numFmtId="176" fontId="6" fillId="0" borderId="4" xfId="0" applyNumberFormat="1" applyFont="1" applyBorder="1">
      <alignment vertical="center"/>
    </xf>
    <xf numFmtId="0" fontId="6" fillId="0" borderId="4" xfId="0" applyFont="1" applyBorder="1" applyAlignment="1">
      <alignment horizontal="center" vertical="center"/>
    </xf>
    <xf numFmtId="0" fontId="6" fillId="0" borderId="4" xfId="0" applyFont="1" applyFill="1" applyBorder="1" applyAlignment="1">
      <alignment horizontal="center" vertical="center" wrapText="1"/>
    </xf>
    <xf numFmtId="176" fontId="6" fillId="0" borderId="11" xfId="0" applyNumberFormat="1" applyFont="1" applyBorder="1">
      <alignment vertical="center"/>
    </xf>
    <xf numFmtId="0" fontId="6" fillId="0" borderId="0" xfId="0" applyFont="1" applyFill="1" applyBorder="1" applyAlignment="1">
      <alignment horizontal="center" vertical="center" wrapText="1"/>
    </xf>
    <xf numFmtId="176" fontId="6" fillId="0" borderId="0" xfId="0" applyNumberFormat="1" applyFont="1" applyBorder="1">
      <alignment vertical="center"/>
    </xf>
    <xf numFmtId="0" fontId="6" fillId="2" borderId="4" xfId="0" applyFont="1" applyFill="1" applyBorder="1" applyAlignment="1">
      <alignment horizontal="center" vertical="center" wrapText="1"/>
    </xf>
    <xf numFmtId="176" fontId="6" fillId="2" borderId="4" xfId="0" applyNumberFormat="1" applyFont="1" applyFill="1" applyBorder="1">
      <alignment vertical="center"/>
    </xf>
    <xf numFmtId="0" fontId="6" fillId="0" borderId="4" xfId="0" applyFont="1" applyBorder="1" applyAlignment="1" applyProtection="1">
      <alignment horizontal="center" vertical="center"/>
    </xf>
    <xf numFmtId="0" fontId="6" fillId="2" borderId="4" xfId="0" applyFont="1" applyFill="1" applyBorder="1" applyAlignment="1" applyProtection="1">
      <alignment horizontal="center" vertical="center" wrapText="1"/>
    </xf>
    <xf numFmtId="176" fontId="6" fillId="2" borderId="4" xfId="0" applyNumberFormat="1" applyFont="1" applyFill="1" applyBorder="1" applyProtection="1">
      <alignment vertical="center"/>
    </xf>
    <xf numFmtId="0" fontId="6" fillId="0" borderId="4" xfId="0" applyFont="1" applyFill="1" applyBorder="1" applyAlignment="1" applyProtection="1">
      <alignment horizontal="center" vertical="center" wrapText="1"/>
    </xf>
    <xf numFmtId="176" fontId="6" fillId="0" borderId="4" xfId="0" applyNumberFormat="1" applyFont="1" applyBorder="1" applyProtection="1">
      <alignment vertical="center"/>
    </xf>
    <xf numFmtId="0" fontId="6" fillId="0" borderId="0" xfId="0" applyFont="1" applyAlignment="1">
      <alignment horizontal="right" vertical="center" wrapText="1"/>
    </xf>
    <xf numFmtId="176" fontId="5" fillId="0" borderId="0" xfId="0" applyNumberFormat="1" applyFont="1" applyFill="1" applyBorder="1" applyAlignment="1">
      <alignment vertical="center"/>
    </xf>
    <xf numFmtId="0" fontId="4" fillId="0" borderId="0" xfId="0" applyFont="1" applyBorder="1" applyAlignment="1">
      <alignment vertical="center"/>
    </xf>
    <xf numFmtId="176" fontId="5" fillId="0" borderId="0" xfId="0" applyNumberFormat="1" applyFont="1" applyBorder="1" applyAlignment="1">
      <alignment vertical="center"/>
    </xf>
    <xf numFmtId="0" fontId="4" fillId="0" borderId="0" xfId="0" applyFont="1" applyAlignment="1">
      <alignment horizontal="left"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left" vertical="center" wrapText="1"/>
    </xf>
    <xf numFmtId="0" fontId="4" fillId="0" borderId="12"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0" xfId="0" applyFont="1" applyAlignment="1">
      <alignment horizontal="center" vertical="center"/>
    </xf>
    <xf numFmtId="0" fontId="4" fillId="0" borderId="0" xfId="0" applyFont="1" applyAlignment="1" applyProtection="1">
      <alignment vertical="center"/>
      <protection locked="0"/>
    </xf>
    <xf numFmtId="0" fontId="6" fillId="0" borderId="5"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8" xfId="0" applyFont="1" applyFill="1" applyBorder="1" applyAlignment="1" applyProtection="1">
      <alignment horizontal="center" vertical="center"/>
      <protection locked="0"/>
    </xf>
    <xf numFmtId="0" fontId="6" fillId="0" borderId="9" xfId="0" applyFont="1" applyFill="1" applyBorder="1" applyAlignment="1" applyProtection="1">
      <alignment horizontal="center" vertical="center"/>
      <protection locked="0"/>
    </xf>
    <xf numFmtId="0" fontId="6" fillId="0" borderId="10" xfId="0" applyFont="1" applyFill="1" applyBorder="1" applyAlignment="1" applyProtection="1">
      <alignment horizontal="center" vertical="center"/>
      <protection locked="0"/>
    </xf>
    <xf numFmtId="0" fontId="6" fillId="0" borderId="8" xfId="0" applyFont="1" applyFill="1" applyBorder="1" applyAlignment="1" applyProtection="1">
      <alignment horizontal="right" vertical="center"/>
      <protection locked="0"/>
    </xf>
    <xf numFmtId="0" fontId="6" fillId="0" borderId="10" xfId="0" applyFont="1" applyFill="1" applyBorder="1" applyAlignment="1" applyProtection="1">
      <alignment horizontal="right" vertical="center"/>
      <protection locked="0"/>
    </xf>
    <xf numFmtId="0" fontId="6" fillId="0" borderId="4" xfId="0" applyFont="1" applyBorder="1" applyAlignment="1" applyProtection="1">
      <alignment horizontal="center" vertical="center"/>
    </xf>
    <xf numFmtId="176" fontId="6" fillId="0" borderId="0" xfId="0" applyNumberFormat="1" applyFont="1" applyFill="1" applyAlignment="1">
      <alignment horizontal="righ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4" xfId="0" applyFont="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cellXfs>
  <cellStyles count="5">
    <cellStyle name="パーセント 2" xfId="2" xr:uid="{00000000-0005-0000-0000-000000000000}"/>
    <cellStyle name="桁区切り 2" xfId="3" xr:uid="{00000000-0005-0000-0000-000002000000}"/>
    <cellStyle name="標準" xfId="0" builtinId="0"/>
    <cellStyle name="標準 2" xfId="1" xr:uid="{00000000-0005-0000-0000-000004000000}"/>
    <cellStyle name="標準 3" xfId="4" xr:uid="{00000000-0005-0000-0000-000005000000}"/>
  </cellStyles>
  <dxfs count="0"/>
  <tableStyles count="0" defaultTableStyle="TableStyleMedium2" defaultPivotStyle="PivotStyleLight16"/>
  <colors>
    <mruColors>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G39"/>
  <sheetViews>
    <sheetView tabSelected="1" zoomScale="85" zoomScaleNormal="85" workbookViewId="0">
      <selection activeCell="F42" sqref="F42"/>
    </sheetView>
  </sheetViews>
  <sheetFormatPr defaultRowHeight="19.5" customHeight="1" x14ac:dyDescent="0.4"/>
  <cols>
    <col min="1" max="1" width="2.25" style="1" customWidth="1"/>
    <col min="2" max="2" width="3.5" style="1" customWidth="1"/>
    <col min="3" max="3" width="4" style="1" customWidth="1"/>
    <col min="4" max="4" width="29.375" style="1" customWidth="1"/>
    <col min="5" max="5" width="5.5" style="1" customWidth="1"/>
    <col min="6" max="6" width="29.375" style="1" customWidth="1"/>
    <col min="7" max="7" width="7.125" style="1" customWidth="1"/>
    <col min="8" max="16384" width="9" style="1"/>
  </cols>
  <sheetData>
    <row r="1" spans="1:7" ht="19.5" customHeight="1" x14ac:dyDescent="0.4">
      <c r="A1" s="1" t="s">
        <v>15</v>
      </c>
    </row>
    <row r="3" spans="1:7" ht="19.5" customHeight="1" x14ac:dyDescent="0.4">
      <c r="A3" s="3"/>
      <c r="B3" s="3"/>
      <c r="C3" s="3"/>
      <c r="D3" s="3"/>
      <c r="E3" s="3"/>
      <c r="F3" s="3"/>
      <c r="G3" s="2" t="s">
        <v>1</v>
      </c>
    </row>
    <row r="5" spans="1:7" ht="19.5" customHeight="1" x14ac:dyDescent="0.4">
      <c r="A5" s="50" t="s">
        <v>12</v>
      </c>
      <c r="B5" s="50"/>
      <c r="C5" s="50"/>
      <c r="D5" s="50"/>
      <c r="E5" s="50"/>
      <c r="F5" s="50"/>
      <c r="G5" s="50"/>
    </row>
    <row r="7" spans="1:7" ht="19.5" customHeight="1" x14ac:dyDescent="0.4">
      <c r="A7" s="1" t="s">
        <v>16</v>
      </c>
    </row>
    <row r="9" spans="1:7" ht="19.5" customHeight="1" x14ac:dyDescent="0.4">
      <c r="A9" s="3"/>
      <c r="B9" s="3"/>
      <c r="C9" s="3"/>
      <c r="D9" s="2"/>
      <c r="E9" s="3" t="s">
        <v>5</v>
      </c>
      <c r="F9" s="3"/>
      <c r="G9" s="3"/>
    </row>
    <row r="10" spans="1:7" ht="19.5" customHeight="1" x14ac:dyDescent="0.4">
      <c r="A10" s="3"/>
      <c r="B10" s="3"/>
      <c r="C10" s="3"/>
      <c r="D10" s="2"/>
      <c r="E10" s="51" t="s">
        <v>6</v>
      </c>
      <c r="F10" s="51"/>
      <c r="G10" s="51"/>
    </row>
    <row r="11" spans="1:7" ht="19.5" customHeight="1" x14ac:dyDescent="0.4">
      <c r="A11" s="3"/>
      <c r="B11" s="3"/>
      <c r="C11" s="3"/>
      <c r="D11" s="2"/>
      <c r="E11" s="3" t="s">
        <v>7</v>
      </c>
      <c r="F11" s="3"/>
      <c r="G11" s="4"/>
    </row>
    <row r="13" spans="1:7" ht="57.75" customHeight="1" x14ac:dyDescent="0.4">
      <c r="A13" s="44" t="s">
        <v>51</v>
      </c>
      <c r="B13" s="44"/>
      <c r="C13" s="44"/>
      <c r="D13" s="44"/>
      <c r="E13" s="44"/>
      <c r="F13" s="44"/>
      <c r="G13" s="44"/>
    </row>
    <row r="15" spans="1:7" ht="21" customHeight="1" x14ac:dyDescent="0.4">
      <c r="A15" s="1" t="s">
        <v>9</v>
      </c>
    </row>
    <row r="16" spans="1:7" ht="21" customHeight="1" thickBot="1" x14ac:dyDescent="0.45">
      <c r="B16" s="42"/>
      <c r="C16" s="42"/>
      <c r="D16" s="48" t="s">
        <v>80</v>
      </c>
      <c r="E16" s="49"/>
      <c r="F16" s="45"/>
      <c r="G16" s="46"/>
    </row>
    <row r="17" spans="1:7" ht="21" customHeight="1" thickBot="1" x14ac:dyDescent="0.45">
      <c r="B17" s="43" t="s">
        <v>4</v>
      </c>
      <c r="C17" s="47"/>
      <c r="D17" s="22">
        <f>'別添１　余剰電力売却内訳書'!C6</f>
        <v>0</v>
      </c>
      <c r="E17" s="5" t="s">
        <v>2</v>
      </c>
      <c r="F17" s="38"/>
      <c r="G17" s="6"/>
    </row>
    <row r="18" spans="1:7" ht="19.5" customHeight="1" x14ac:dyDescent="0.4">
      <c r="B18" s="1" t="s">
        <v>13</v>
      </c>
      <c r="F18" s="39"/>
      <c r="G18" s="39"/>
    </row>
    <row r="19" spans="1:7" ht="19.5" customHeight="1" x14ac:dyDescent="0.4">
      <c r="F19" s="39"/>
      <c r="G19" s="39"/>
    </row>
    <row r="20" spans="1:7" ht="21" customHeight="1" x14ac:dyDescent="0.4">
      <c r="A20" s="1" t="s">
        <v>10</v>
      </c>
      <c r="F20" s="39"/>
      <c r="G20" s="39"/>
    </row>
    <row r="21" spans="1:7" ht="21" customHeight="1" x14ac:dyDescent="0.4">
      <c r="B21" s="1" t="s">
        <v>52</v>
      </c>
      <c r="F21" s="39"/>
      <c r="G21" s="39"/>
    </row>
    <row r="22" spans="1:7" ht="21" customHeight="1" thickBot="1" x14ac:dyDescent="0.45">
      <c r="B22" s="42"/>
      <c r="C22" s="42"/>
      <c r="D22" s="48" t="s">
        <v>80</v>
      </c>
      <c r="E22" s="49"/>
      <c r="F22" s="45"/>
      <c r="G22" s="46"/>
    </row>
    <row r="23" spans="1:7" ht="21" customHeight="1" thickBot="1" x14ac:dyDescent="0.45">
      <c r="B23" s="42" t="s">
        <v>3</v>
      </c>
      <c r="C23" s="43"/>
      <c r="D23" s="23">
        <f>'別添２　電力購入内訳書（高圧）'!C12</f>
        <v>0</v>
      </c>
      <c r="E23" s="5" t="s">
        <v>2</v>
      </c>
      <c r="F23" s="40"/>
      <c r="G23" s="6"/>
    </row>
    <row r="24" spans="1:7" ht="19.5" customHeight="1" x14ac:dyDescent="0.4">
      <c r="B24" s="14"/>
      <c r="C24" s="14"/>
      <c r="D24" s="15"/>
      <c r="E24" s="6"/>
      <c r="F24" s="16"/>
      <c r="G24" s="6"/>
    </row>
    <row r="25" spans="1:7" ht="21" customHeight="1" x14ac:dyDescent="0.4">
      <c r="B25" s="17" t="s">
        <v>53</v>
      </c>
      <c r="C25" s="14"/>
      <c r="D25" s="15"/>
      <c r="E25" s="6"/>
      <c r="F25" s="16"/>
      <c r="G25" s="6"/>
    </row>
    <row r="26" spans="1:7" ht="21" customHeight="1" thickBot="1" x14ac:dyDescent="0.45">
      <c r="B26" s="42"/>
      <c r="C26" s="42"/>
      <c r="D26" s="48" t="s">
        <v>80</v>
      </c>
      <c r="E26" s="49"/>
      <c r="F26" s="45"/>
      <c r="G26" s="46"/>
    </row>
    <row r="27" spans="1:7" ht="21" customHeight="1" thickBot="1" x14ac:dyDescent="0.45">
      <c r="B27" s="42" t="s">
        <v>3</v>
      </c>
      <c r="C27" s="43"/>
      <c r="D27" s="23">
        <f>'別添２　電力購入内訳書（高圧）'!C25</f>
        <v>0</v>
      </c>
      <c r="E27" s="5" t="s">
        <v>2</v>
      </c>
      <c r="F27" s="40"/>
      <c r="G27" s="6"/>
    </row>
    <row r="28" spans="1:7" ht="19.5" customHeight="1" x14ac:dyDescent="0.4">
      <c r="B28" s="14"/>
      <c r="C28" s="14"/>
      <c r="D28" s="15"/>
      <c r="E28" s="6"/>
      <c r="F28" s="16"/>
      <c r="G28" s="6"/>
    </row>
    <row r="29" spans="1:7" ht="21" customHeight="1" x14ac:dyDescent="0.4">
      <c r="B29" s="17" t="s">
        <v>54</v>
      </c>
      <c r="C29" s="14"/>
      <c r="D29" s="15"/>
      <c r="E29" s="6"/>
      <c r="F29" s="16"/>
      <c r="G29" s="6"/>
    </row>
    <row r="30" spans="1:7" ht="21" customHeight="1" thickBot="1" x14ac:dyDescent="0.45">
      <c r="B30" s="42"/>
      <c r="C30" s="42"/>
      <c r="D30" s="48" t="s">
        <v>80</v>
      </c>
      <c r="E30" s="49"/>
      <c r="F30" s="45"/>
      <c r="G30" s="46"/>
    </row>
    <row r="31" spans="1:7" ht="21" customHeight="1" thickBot="1" x14ac:dyDescent="0.45">
      <c r="B31" s="42" t="s">
        <v>3</v>
      </c>
      <c r="C31" s="43"/>
      <c r="D31" s="23">
        <f>'別添２　電力購入内訳書（高圧）'!C38+'別添２　電力購入内訳書（高圧）'!C52+'別添３　電力購入内訳書 （武歳村山市低圧）'!C15</f>
        <v>0</v>
      </c>
      <c r="E31" s="5" t="s">
        <v>2</v>
      </c>
      <c r="F31" s="40"/>
      <c r="G31" s="6"/>
    </row>
    <row r="32" spans="1:7" ht="19.5" customHeight="1" x14ac:dyDescent="0.4">
      <c r="B32" s="44" t="s">
        <v>14</v>
      </c>
      <c r="C32" s="44"/>
      <c r="D32" s="44"/>
      <c r="E32" s="44"/>
      <c r="F32" s="44"/>
      <c r="G32" s="44"/>
    </row>
    <row r="33" spans="1:7" ht="19.5" customHeight="1" x14ac:dyDescent="0.4">
      <c r="B33" s="21" t="s">
        <v>72</v>
      </c>
      <c r="C33" s="18"/>
      <c r="D33" s="18"/>
      <c r="E33" s="18"/>
      <c r="F33" s="18"/>
      <c r="G33" s="18"/>
    </row>
    <row r="34" spans="1:7" ht="19.5" customHeight="1" x14ac:dyDescent="0.4">
      <c r="B34" s="21"/>
      <c r="C34" s="41"/>
      <c r="D34" s="41"/>
      <c r="E34" s="41"/>
      <c r="F34" s="41"/>
      <c r="G34" s="41"/>
    </row>
    <row r="36" spans="1:7" ht="19.5" customHeight="1" x14ac:dyDescent="0.4">
      <c r="A36" s="1" t="s">
        <v>8</v>
      </c>
    </row>
    <row r="37" spans="1:7" ht="19.5" customHeight="1" x14ac:dyDescent="0.4">
      <c r="B37" s="1" t="s">
        <v>11</v>
      </c>
    </row>
    <row r="38" spans="1:7" ht="19.5" customHeight="1" x14ac:dyDescent="0.4">
      <c r="B38" s="1" t="s">
        <v>71</v>
      </c>
    </row>
    <row r="39" spans="1:7" ht="19.5" customHeight="1" x14ac:dyDescent="0.4">
      <c r="B39" s="1" t="s">
        <v>70</v>
      </c>
    </row>
  </sheetData>
  <mergeCells count="20">
    <mergeCell ref="A5:G5"/>
    <mergeCell ref="E10:G10"/>
    <mergeCell ref="B16:C16"/>
    <mergeCell ref="D16:E16"/>
    <mergeCell ref="F16:G16"/>
    <mergeCell ref="A13:G13"/>
    <mergeCell ref="B31:C31"/>
    <mergeCell ref="B32:G32"/>
    <mergeCell ref="F22:G22"/>
    <mergeCell ref="B23:C23"/>
    <mergeCell ref="B17:C17"/>
    <mergeCell ref="B22:C22"/>
    <mergeCell ref="D22:E22"/>
    <mergeCell ref="B26:C26"/>
    <mergeCell ref="D26:E26"/>
    <mergeCell ref="F26:G26"/>
    <mergeCell ref="B27:C27"/>
    <mergeCell ref="B30:C30"/>
    <mergeCell ref="D30:E30"/>
    <mergeCell ref="F30:G30"/>
  </mergeCells>
  <phoneticPr fontId="3"/>
  <pageMargins left="0.51181102362204722"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76658-5C45-4D02-8490-F874F87C6DD3}">
  <sheetPr>
    <tabColor rgb="FF0070C0"/>
  </sheetPr>
  <dimension ref="B1:O22"/>
  <sheetViews>
    <sheetView zoomScale="55" zoomScaleNormal="55" workbookViewId="0">
      <selection activeCell="E16" sqref="E16"/>
    </sheetView>
  </sheetViews>
  <sheetFormatPr defaultRowHeight="18.75" x14ac:dyDescent="0.4"/>
  <cols>
    <col min="1" max="1" width="9" style="7"/>
    <col min="2" max="2" width="34.125" style="7" customWidth="1"/>
    <col min="3" max="14" width="17.625" style="7" customWidth="1"/>
    <col min="15" max="15" width="19.25" style="7" bestFit="1" customWidth="1"/>
    <col min="16" max="16384" width="9" style="7"/>
  </cols>
  <sheetData>
    <row r="1" spans="2:15" ht="30" customHeight="1" x14ac:dyDescent="0.4"/>
    <row r="2" spans="2:15" ht="30" customHeight="1" x14ac:dyDescent="0.4">
      <c r="B2" s="7" t="s">
        <v>31</v>
      </c>
    </row>
    <row r="3" spans="2:15" ht="30" customHeight="1" thickBot="1" x14ac:dyDescent="0.45"/>
    <row r="4" spans="2:15" ht="30" customHeight="1" thickBot="1" x14ac:dyDescent="0.45">
      <c r="J4" s="11"/>
      <c r="K4" s="8" t="s">
        <v>37</v>
      </c>
      <c r="L4" s="54"/>
      <c r="M4" s="55"/>
      <c r="N4" s="55"/>
      <c r="O4" s="56"/>
    </row>
    <row r="5" spans="2:15" ht="30" customHeight="1" thickBot="1" x14ac:dyDescent="0.45">
      <c r="B5" s="7" t="s">
        <v>33</v>
      </c>
      <c r="C5" s="57"/>
      <c r="D5" s="58"/>
    </row>
    <row r="6" spans="2:15" ht="30" customHeight="1" x14ac:dyDescent="0.4">
      <c r="B6" s="7" t="s">
        <v>34</v>
      </c>
      <c r="C6" s="60">
        <f>ROUNDDOWN(O12*5.5,0)</f>
        <v>0</v>
      </c>
      <c r="D6" s="60"/>
    </row>
    <row r="7" spans="2:15" ht="30" customHeight="1" x14ac:dyDescent="0.4">
      <c r="C7" s="20"/>
      <c r="D7" s="20"/>
    </row>
    <row r="8" spans="2:15" ht="30" customHeight="1" x14ac:dyDescent="0.4">
      <c r="B8" s="7" t="s">
        <v>45</v>
      </c>
    </row>
    <row r="9" spans="2:15" ht="30" customHeight="1" x14ac:dyDescent="0.4">
      <c r="B9" s="52"/>
      <c r="C9" s="59" t="s">
        <v>29</v>
      </c>
      <c r="D9" s="59"/>
      <c r="E9" s="59"/>
      <c r="F9" s="59" t="s">
        <v>30</v>
      </c>
      <c r="G9" s="59"/>
      <c r="H9" s="59"/>
      <c r="I9" s="59"/>
      <c r="J9" s="59"/>
      <c r="K9" s="59"/>
      <c r="L9" s="59"/>
      <c r="M9" s="59"/>
      <c r="N9" s="59"/>
      <c r="O9" s="52" t="s">
        <v>0</v>
      </c>
    </row>
    <row r="10" spans="2:15" ht="30" customHeight="1" x14ac:dyDescent="0.4">
      <c r="B10" s="53"/>
      <c r="C10" s="32" t="s">
        <v>17</v>
      </c>
      <c r="D10" s="32" t="s">
        <v>18</v>
      </c>
      <c r="E10" s="32" t="s">
        <v>19</v>
      </c>
      <c r="F10" s="32" t="s">
        <v>20</v>
      </c>
      <c r="G10" s="32" t="s">
        <v>21</v>
      </c>
      <c r="H10" s="32" t="s">
        <v>22</v>
      </c>
      <c r="I10" s="32" t="s">
        <v>23</v>
      </c>
      <c r="J10" s="32" t="s">
        <v>24</v>
      </c>
      <c r="K10" s="32" t="s">
        <v>25</v>
      </c>
      <c r="L10" s="32" t="s">
        <v>26</v>
      </c>
      <c r="M10" s="32" t="s">
        <v>27</v>
      </c>
      <c r="N10" s="32" t="s">
        <v>28</v>
      </c>
      <c r="O10" s="53"/>
    </row>
    <row r="11" spans="2:15" ht="50.1" customHeight="1" x14ac:dyDescent="0.4">
      <c r="B11" s="33" t="s">
        <v>35</v>
      </c>
      <c r="C11" s="34">
        <v>641906</v>
      </c>
      <c r="D11" s="34">
        <v>1111700</v>
      </c>
      <c r="E11" s="34">
        <v>528403</v>
      </c>
      <c r="F11" s="34">
        <v>1359603</v>
      </c>
      <c r="G11" s="34">
        <v>683216</v>
      </c>
      <c r="H11" s="34">
        <v>842568</v>
      </c>
      <c r="I11" s="34">
        <v>679952</v>
      </c>
      <c r="J11" s="34">
        <v>985907</v>
      </c>
      <c r="K11" s="34">
        <v>962433</v>
      </c>
      <c r="L11" s="34">
        <v>813960</v>
      </c>
      <c r="M11" s="34">
        <v>789603</v>
      </c>
      <c r="N11" s="34">
        <v>970950</v>
      </c>
      <c r="O11" s="34">
        <f>SUM(C11:N11)</f>
        <v>10370201</v>
      </c>
    </row>
    <row r="12" spans="2:15" ht="50.1" customHeight="1" x14ac:dyDescent="0.4">
      <c r="B12" s="35" t="s">
        <v>36</v>
      </c>
      <c r="C12" s="36" t="str">
        <f>IF($C$5="","",ROUNDDOWN($C$5*C11,0))</f>
        <v/>
      </c>
      <c r="D12" s="36" t="str">
        <f>IF($C$5="","",ROUNDDOWN($C$5*D11,0))</f>
        <v/>
      </c>
      <c r="E12" s="36" t="str">
        <f>IF($C$5="","",ROUNDDOWN($C$5*E11,0))</f>
        <v/>
      </c>
      <c r="F12" s="36" t="str">
        <f t="shared" ref="F12:N12" si="0">IF($C$5="","",ROUNDDOWN($C$5*F11,0))</f>
        <v/>
      </c>
      <c r="G12" s="36" t="str">
        <f t="shared" si="0"/>
        <v/>
      </c>
      <c r="H12" s="36" t="str">
        <f t="shared" si="0"/>
        <v/>
      </c>
      <c r="I12" s="36" t="str">
        <f t="shared" si="0"/>
        <v/>
      </c>
      <c r="J12" s="36" t="str">
        <f t="shared" si="0"/>
        <v/>
      </c>
      <c r="K12" s="36" t="str">
        <f t="shared" si="0"/>
        <v/>
      </c>
      <c r="L12" s="36" t="str">
        <f t="shared" si="0"/>
        <v/>
      </c>
      <c r="M12" s="36" t="str">
        <f t="shared" si="0"/>
        <v/>
      </c>
      <c r="N12" s="36" t="str">
        <f t="shared" si="0"/>
        <v/>
      </c>
      <c r="O12" s="36">
        <f>SUM(C12:N12)</f>
        <v>0</v>
      </c>
    </row>
    <row r="13" spans="2:15" ht="39.950000000000003" customHeight="1" x14ac:dyDescent="0.4"/>
    <row r="14" spans="2:15" ht="39.950000000000003" customHeight="1" x14ac:dyDescent="0.4">
      <c r="B14" s="7" t="s">
        <v>74</v>
      </c>
    </row>
    <row r="15" spans="2:15" ht="39.950000000000003" customHeight="1" x14ac:dyDescent="0.4">
      <c r="B15" s="7" t="s">
        <v>38</v>
      </c>
    </row>
    <row r="16" spans="2:15" ht="39.950000000000003" customHeight="1" x14ac:dyDescent="0.4">
      <c r="B16" s="7" t="s">
        <v>39</v>
      </c>
    </row>
    <row r="17" ht="39.950000000000003" customHeight="1" x14ac:dyDescent="0.4"/>
    <row r="18" ht="39.950000000000003" customHeight="1" x14ac:dyDescent="0.4"/>
    <row r="19" ht="39.950000000000003" customHeight="1" x14ac:dyDescent="0.4"/>
    <row r="20" ht="39.950000000000003" customHeight="1" x14ac:dyDescent="0.4"/>
    <row r="21" ht="39.950000000000003" customHeight="1" x14ac:dyDescent="0.4"/>
    <row r="22" ht="39.950000000000003" customHeight="1" x14ac:dyDescent="0.4"/>
  </sheetData>
  <protectedRanges>
    <protectedRange sqref="C5:D5" name="範囲1"/>
  </protectedRanges>
  <mergeCells count="7">
    <mergeCell ref="B9:B10"/>
    <mergeCell ref="O9:O10"/>
    <mergeCell ref="L4:O4"/>
    <mergeCell ref="C5:D5"/>
    <mergeCell ref="C9:E9"/>
    <mergeCell ref="F9:N9"/>
    <mergeCell ref="C6:D6"/>
  </mergeCells>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50F4A-8634-40F2-94BE-CD141974DA1E}">
  <sheetPr>
    <tabColor rgb="FF0070C0"/>
  </sheetPr>
  <dimension ref="B1:O73"/>
  <sheetViews>
    <sheetView zoomScale="55" zoomScaleNormal="55" workbookViewId="0">
      <selection activeCell="F5" sqref="F5"/>
    </sheetView>
  </sheetViews>
  <sheetFormatPr defaultRowHeight="18.75" x14ac:dyDescent="0.4"/>
  <cols>
    <col min="1" max="1" width="9" style="7"/>
    <col min="2" max="2" width="34.375" style="7" customWidth="1"/>
    <col min="3" max="14" width="16.625" style="7" customWidth="1"/>
    <col min="15" max="15" width="21.375" style="7" bestFit="1" customWidth="1"/>
    <col min="16" max="16384" width="9" style="7"/>
  </cols>
  <sheetData>
    <row r="1" spans="2:15" ht="30" customHeight="1" x14ac:dyDescent="0.4"/>
    <row r="2" spans="2:15" ht="30" customHeight="1" x14ac:dyDescent="0.4">
      <c r="B2" s="7" t="s">
        <v>81</v>
      </c>
    </row>
    <row r="3" spans="2:15" ht="30" customHeight="1" thickBot="1" x14ac:dyDescent="0.45"/>
    <row r="4" spans="2:15" ht="30" customHeight="1" thickBot="1" x14ac:dyDescent="0.45">
      <c r="J4" s="11"/>
      <c r="K4" s="8" t="s">
        <v>37</v>
      </c>
      <c r="L4" s="54"/>
      <c r="M4" s="55"/>
      <c r="N4" s="55"/>
      <c r="O4" s="56"/>
    </row>
    <row r="5" spans="2:15" ht="30" customHeight="1" thickBot="1" x14ac:dyDescent="0.45">
      <c r="B5" s="9" t="s">
        <v>32</v>
      </c>
      <c r="C5" s="10"/>
      <c r="D5" s="10"/>
    </row>
    <row r="6" spans="2:15" ht="30" customHeight="1" thickBot="1" x14ac:dyDescent="0.45">
      <c r="B6" s="11" t="s">
        <v>40</v>
      </c>
      <c r="C6" s="54"/>
      <c r="D6" s="56"/>
    </row>
    <row r="7" spans="2:15" ht="30" customHeight="1" thickBot="1" x14ac:dyDescent="0.45">
      <c r="B7" s="11" t="s">
        <v>41</v>
      </c>
      <c r="C7" s="54"/>
      <c r="D7" s="56"/>
    </row>
    <row r="8" spans="2:15" ht="30" customHeight="1" thickBot="1" x14ac:dyDescent="0.45">
      <c r="B8" s="11" t="s">
        <v>75</v>
      </c>
      <c r="C8" s="54"/>
      <c r="D8" s="56"/>
    </row>
    <row r="9" spans="2:15" ht="49.5" customHeight="1" thickBot="1" x14ac:dyDescent="0.45">
      <c r="B9" s="37" t="s">
        <v>76</v>
      </c>
      <c r="C9" s="54"/>
      <c r="D9" s="56"/>
    </row>
    <row r="10" spans="2:15" ht="30" customHeight="1" x14ac:dyDescent="0.4">
      <c r="B10" s="11"/>
      <c r="C10" s="12"/>
      <c r="D10" s="12"/>
    </row>
    <row r="11" spans="2:15" ht="30" customHeight="1" x14ac:dyDescent="0.4">
      <c r="B11" s="13" t="s">
        <v>42</v>
      </c>
      <c r="C11" s="12"/>
      <c r="D11" s="12"/>
    </row>
    <row r="12" spans="2:15" ht="30" customHeight="1" x14ac:dyDescent="0.4">
      <c r="B12" s="7" t="s">
        <v>34</v>
      </c>
      <c r="C12" s="60">
        <f>ROUNDDOWN((O18*5.5)+(SUM(O20:O22)*5.5),0)</f>
        <v>0</v>
      </c>
      <c r="D12" s="60"/>
    </row>
    <row r="13" spans="2:15" ht="20.100000000000001" customHeight="1" x14ac:dyDescent="0.4">
      <c r="C13" s="20"/>
      <c r="D13" s="20"/>
    </row>
    <row r="14" spans="2:15" ht="30" customHeight="1" x14ac:dyDescent="0.4">
      <c r="B14" s="7" t="s">
        <v>46</v>
      </c>
    </row>
    <row r="15" spans="2:15" ht="30" customHeight="1" x14ac:dyDescent="0.4">
      <c r="B15" s="61"/>
      <c r="C15" s="63" t="s">
        <v>29</v>
      </c>
      <c r="D15" s="63"/>
      <c r="E15" s="63"/>
      <c r="F15" s="63" t="s">
        <v>30</v>
      </c>
      <c r="G15" s="63"/>
      <c r="H15" s="63"/>
      <c r="I15" s="63"/>
      <c r="J15" s="63"/>
      <c r="K15" s="63"/>
      <c r="L15" s="63"/>
      <c r="M15" s="63"/>
      <c r="N15" s="63"/>
      <c r="O15" s="61" t="s">
        <v>0</v>
      </c>
    </row>
    <row r="16" spans="2:15" ht="30" customHeight="1" x14ac:dyDescent="0.4">
      <c r="B16" s="62"/>
      <c r="C16" s="25" t="s">
        <v>17</v>
      </c>
      <c r="D16" s="25" t="s">
        <v>18</v>
      </c>
      <c r="E16" s="25" t="s">
        <v>19</v>
      </c>
      <c r="F16" s="25" t="s">
        <v>20</v>
      </c>
      <c r="G16" s="25" t="s">
        <v>21</v>
      </c>
      <c r="H16" s="25" t="s">
        <v>22</v>
      </c>
      <c r="I16" s="25" t="s">
        <v>23</v>
      </c>
      <c r="J16" s="25" t="s">
        <v>24</v>
      </c>
      <c r="K16" s="25" t="s">
        <v>25</v>
      </c>
      <c r="L16" s="25" t="s">
        <v>26</v>
      </c>
      <c r="M16" s="25" t="s">
        <v>27</v>
      </c>
      <c r="N16" s="25" t="s">
        <v>28</v>
      </c>
      <c r="O16" s="62"/>
    </row>
    <row r="17" spans="2:15" ht="50.1" customHeight="1" x14ac:dyDescent="0.4">
      <c r="B17" s="30" t="s">
        <v>49</v>
      </c>
      <c r="C17" s="31">
        <v>3472</v>
      </c>
      <c r="D17" s="31">
        <v>3472</v>
      </c>
      <c r="E17" s="31">
        <v>3472</v>
      </c>
      <c r="F17" s="31">
        <v>3472</v>
      </c>
      <c r="G17" s="31">
        <v>3472</v>
      </c>
      <c r="H17" s="31">
        <v>3472</v>
      </c>
      <c r="I17" s="31">
        <v>3472</v>
      </c>
      <c r="J17" s="31">
        <v>3472</v>
      </c>
      <c r="K17" s="31">
        <v>3472</v>
      </c>
      <c r="L17" s="31">
        <v>3472</v>
      </c>
      <c r="M17" s="31">
        <v>3472</v>
      </c>
      <c r="N17" s="31">
        <v>3472</v>
      </c>
      <c r="O17" s="27"/>
    </row>
    <row r="18" spans="2:15" ht="50.1" customHeight="1" x14ac:dyDescent="0.4">
      <c r="B18" s="26" t="s">
        <v>47</v>
      </c>
      <c r="C18" s="24" t="str">
        <f>IF($C$6="","",ROUNDDOWN($C$6*C17,0))</f>
        <v/>
      </c>
      <c r="D18" s="24" t="str">
        <f t="shared" ref="D18:N18" si="0">IF($C$6="","",ROUNDDOWN($C$6*D17,0))</f>
        <v/>
      </c>
      <c r="E18" s="24" t="str">
        <f t="shared" si="0"/>
        <v/>
      </c>
      <c r="F18" s="24" t="str">
        <f t="shared" si="0"/>
        <v/>
      </c>
      <c r="G18" s="24" t="str">
        <f t="shared" si="0"/>
        <v/>
      </c>
      <c r="H18" s="24" t="str">
        <f t="shared" si="0"/>
        <v/>
      </c>
      <c r="I18" s="24" t="str">
        <f t="shared" si="0"/>
        <v/>
      </c>
      <c r="J18" s="24" t="str">
        <f t="shared" si="0"/>
        <v/>
      </c>
      <c r="K18" s="24" t="str">
        <f t="shared" si="0"/>
        <v/>
      </c>
      <c r="L18" s="24" t="str">
        <f t="shared" si="0"/>
        <v/>
      </c>
      <c r="M18" s="24" t="str">
        <f t="shared" si="0"/>
        <v/>
      </c>
      <c r="N18" s="24" t="str">
        <f t="shared" si="0"/>
        <v/>
      </c>
      <c r="O18" s="24">
        <f>SUM(C18:N18)</f>
        <v>0</v>
      </c>
    </row>
    <row r="19" spans="2:15" ht="50.1" customHeight="1" x14ac:dyDescent="0.4">
      <c r="B19" s="30" t="s">
        <v>43</v>
      </c>
      <c r="C19" s="31">
        <v>373728</v>
      </c>
      <c r="D19" s="31">
        <v>379412</v>
      </c>
      <c r="E19" s="31">
        <v>436652</v>
      </c>
      <c r="F19" s="31">
        <v>463390</v>
      </c>
      <c r="G19" s="31">
        <v>460792</v>
      </c>
      <c r="H19" s="31">
        <v>443660</v>
      </c>
      <c r="I19" s="31">
        <v>322983</v>
      </c>
      <c r="J19" s="31">
        <v>354711</v>
      </c>
      <c r="K19" s="31">
        <v>512277</v>
      </c>
      <c r="L19" s="31">
        <v>621717</v>
      </c>
      <c r="M19" s="31">
        <v>461205</v>
      </c>
      <c r="N19" s="31">
        <v>581757</v>
      </c>
      <c r="O19" s="31">
        <f>SUM(C19:N19)</f>
        <v>5412284</v>
      </c>
    </row>
    <row r="20" spans="2:15" ht="50.1" customHeight="1" x14ac:dyDescent="0.4">
      <c r="B20" s="26" t="s">
        <v>44</v>
      </c>
      <c r="C20" s="24" t="str">
        <f>IF($C$7="","",ROUNDDOWN($C$7*C19,0))</f>
        <v/>
      </c>
      <c r="D20" s="24" t="str">
        <f t="shared" ref="D20:M20" si="1">IF($C$7="","",ROUNDDOWN($C$7*D19,0))</f>
        <v/>
      </c>
      <c r="E20" s="24" t="str">
        <f t="shared" si="1"/>
        <v/>
      </c>
      <c r="F20" s="24" t="str">
        <f t="shared" si="1"/>
        <v/>
      </c>
      <c r="G20" s="24" t="str">
        <f t="shared" si="1"/>
        <v/>
      </c>
      <c r="H20" s="24" t="str">
        <f t="shared" si="1"/>
        <v/>
      </c>
      <c r="I20" s="24" t="str">
        <f t="shared" si="1"/>
        <v/>
      </c>
      <c r="J20" s="24" t="str">
        <f t="shared" si="1"/>
        <v/>
      </c>
      <c r="K20" s="24" t="str">
        <f t="shared" si="1"/>
        <v/>
      </c>
      <c r="L20" s="24" t="str">
        <f t="shared" si="1"/>
        <v/>
      </c>
      <c r="M20" s="24" t="str">
        <f t="shared" si="1"/>
        <v/>
      </c>
      <c r="N20" s="24" t="str">
        <f>IF($C$7="","",ROUNDDOWN($C$7*N19,0))</f>
        <v/>
      </c>
      <c r="O20" s="24">
        <f>SUM(C20:N20)</f>
        <v>0</v>
      </c>
    </row>
    <row r="21" spans="2:15" ht="50.1" customHeight="1" x14ac:dyDescent="0.4">
      <c r="B21" s="26" t="s">
        <v>77</v>
      </c>
      <c r="C21" s="24" t="str">
        <f>IF($C$8="","",ROUNDDOWN($C$8*C19,0))</f>
        <v/>
      </c>
      <c r="D21" s="24" t="str">
        <f t="shared" ref="D21:M21" si="2">IF($C$8="","",ROUNDDOWN($C$8*D19,0))</f>
        <v/>
      </c>
      <c r="E21" s="24" t="str">
        <f t="shared" si="2"/>
        <v/>
      </c>
      <c r="F21" s="24" t="str">
        <f t="shared" si="2"/>
        <v/>
      </c>
      <c r="G21" s="24" t="str">
        <f t="shared" si="2"/>
        <v/>
      </c>
      <c r="H21" s="24" t="str">
        <f t="shared" si="2"/>
        <v/>
      </c>
      <c r="I21" s="24" t="str">
        <f t="shared" si="2"/>
        <v/>
      </c>
      <c r="J21" s="24" t="str">
        <f t="shared" si="2"/>
        <v/>
      </c>
      <c r="K21" s="24" t="str">
        <f t="shared" si="2"/>
        <v/>
      </c>
      <c r="L21" s="24" t="str">
        <f t="shared" si="2"/>
        <v/>
      </c>
      <c r="M21" s="24" t="str">
        <f t="shared" si="2"/>
        <v/>
      </c>
      <c r="N21" s="24" t="str">
        <f>IF($C$8="","",ROUNDDOWN($C$8*N19,0))</f>
        <v/>
      </c>
      <c r="O21" s="24">
        <f>SUM(C21:N21)</f>
        <v>0</v>
      </c>
    </row>
    <row r="22" spans="2:15" ht="50.1" customHeight="1" x14ac:dyDescent="0.4">
      <c r="B22" s="26" t="s">
        <v>78</v>
      </c>
      <c r="C22" s="24" t="str">
        <f>IF($C$9="","",ROUNDDOWN($C$9*C19,0))</f>
        <v/>
      </c>
      <c r="D22" s="24" t="str">
        <f t="shared" ref="D22:N22" si="3">IF($C$9="","",ROUNDDOWN($C$9*D19,0))</f>
        <v/>
      </c>
      <c r="E22" s="24" t="str">
        <f t="shared" si="3"/>
        <v/>
      </c>
      <c r="F22" s="24" t="str">
        <f t="shared" si="3"/>
        <v/>
      </c>
      <c r="G22" s="24" t="str">
        <f t="shared" si="3"/>
        <v/>
      </c>
      <c r="H22" s="24" t="str">
        <f t="shared" si="3"/>
        <v/>
      </c>
      <c r="I22" s="24" t="str">
        <f t="shared" si="3"/>
        <v/>
      </c>
      <c r="J22" s="24" t="str">
        <f t="shared" si="3"/>
        <v/>
      </c>
      <c r="K22" s="24" t="str">
        <f t="shared" si="3"/>
        <v/>
      </c>
      <c r="L22" s="24" t="str">
        <f t="shared" si="3"/>
        <v/>
      </c>
      <c r="M22" s="24" t="str">
        <f t="shared" si="3"/>
        <v/>
      </c>
      <c r="N22" s="24" t="str">
        <f t="shared" si="3"/>
        <v/>
      </c>
      <c r="O22" s="24">
        <f>SUM(C22:N22)</f>
        <v>0</v>
      </c>
    </row>
    <row r="23" spans="2:15" ht="20.100000000000001" customHeight="1" x14ac:dyDescent="0.4"/>
    <row r="24" spans="2:15" ht="30" customHeight="1" x14ac:dyDescent="0.4">
      <c r="B24" s="13" t="s">
        <v>48</v>
      </c>
      <c r="C24" s="12"/>
      <c r="D24" s="12"/>
    </row>
    <row r="25" spans="2:15" ht="30" customHeight="1" x14ac:dyDescent="0.4">
      <c r="B25" s="7" t="s">
        <v>34</v>
      </c>
      <c r="C25" s="60">
        <f>ROUNDDOWN((O31*5.5)+(SUM(O33:O35)*5.5),0)</f>
        <v>0</v>
      </c>
      <c r="D25" s="60"/>
    </row>
    <row r="26" spans="2:15" ht="20.100000000000001" customHeight="1" x14ac:dyDescent="0.4">
      <c r="C26" s="20"/>
      <c r="D26" s="20"/>
    </row>
    <row r="27" spans="2:15" ht="30" customHeight="1" x14ac:dyDescent="0.4">
      <c r="B27" s="7" t="s">
        <v>46</v>
      </c>
    </row>
    <row r="28" spans="2:15" ht="30" customHeight="1" x14ac:dyDescent="0.4">
      <c r="B28" s="61"/>
      <c r="C28" s="63" t="s">
        <v>29</v>
      </c>
      <c r="D28" s="63"/>
      <c r="E28" s="63"/>
      <c r="F28" s="63" t="s">
        <v>30</v>
      </c>
      <c r="G28" s="63"/>
      <c r="H28" s="63"/>
      <c r="I28" s="63"/>
      <c r="J28" s="63"/>
      <c r="K28" s="63"/>
      <c r="L28" s="63"/>
      <c r="M28" s="63"/>
      <c r="N28" s="63"/>
      <c r="O28" s="61" t="s">
        <v>0</v>
      </c>
    </row>
    <row r="29" spans="2:15" ht="30" customHeight="1" x14ac:dyDescent="0.4">
      <c r="B29" s="62"/>
      <c r="C29" s="25" t="s">
        <v>17</v>
      </c>
      <c r="D29" s="25" t="s">
        <v>18</v>
      </c>
      <c r="E29" s="25" t="s">
        <v>19</v>
      </c>
      <c r="F29" s="25" t="s">
        <v>20</v>
      </c>
      <c r="G29" s="25" t="s">
        <v>21</v>
      </c>
      <c r="H29" s="25" t="s">
        <v>22</v>
      </c>
      <c r="I29" s="25" t="s">
        <v>23</v>
      </c>
      <c r="J29" s="25" t="s">
        <v>24</v>
      </c>
      <c r="K29" s="25" t="s">
        <v>25</v>
      </c>
      <c r="L29" s="25" t="s">
        <v>26</v>
      </c>
      <c r="M29" s="25" t="s">
        <v>27</v>
      </c>
      <c r="N29" s="25" t="s">
        <v>28</v>
      </c>
      <c r="O29" s="62"/>
    </row>
    <row r="30" spans="2:15" ht="50.1" customHeight="1" x14ac:dyDescent="0.4">
      <c r="B30" s="30" t="s">
        <v>49</v>
      </c>
      <c r="C30" s="31">
        <v>1636</v>
      </c>
      <c r="D30" s="31">
        <v>1636</v>
      </c>
      <c r="E30" s="31">
        <v>1636</v>
      </c>
      <c r="F30" s="31">
        <v>1636</v>
      </c>
      <c r="G30" s="31">
        <v>1636</v>
      </c>
      <c r="H30" s="31">
        <v>1636</v>
      </c>
      <c r="I30" s="31">
        <v>1636</v>
      </c>
      <c r="J30" s="31">
        <v>1636</v>
      </c>
      <c r="K30" s="31">
        <v>1636</v>
      </c>
      <c r="L30" s="31">
        <v>1636</v>
      </c>
      <c r="M30" s="31">
        <v>1636</v>
      </c>
      <c r="N30" s="31">
        <v>1636</v>
      </c>
      <c r="O30" s="27"/>
    </row>
    <row r="31" spans="2:15" ht="50.1" customHeight="1" x14ac:dyDescent="0.4">
      <c r="B31" s="26" t="s">
        <v>47</v>
      </c>
      <c r="C31" s="24" t="str">
        <f>IF($C$6="","",ROUNDDOWN($C$6*C30,0))</f>
        <v/>
      </c>
      <c r="D31" s="24" t="str">
        <f t="shared" ref="D31" si="4">IF($C$6="","",ROUNDDOWN($C$6*D30,0))</f>
        <v/>
      </c>
      <c r="E31" s="24" t="str">
        <f t="shared" ref="E31" si="5">IF($C$6="","",ROUNDDOWN($C$6*E30,0))</f>
        <v/>
      </c>
      <c r="F31" s="24" t="str">
        <f t="shared" ref="F31" si="6">IF($C$6="","",ROUNDDOWN($C$6*F30,0))</f>
        <v/>
      </c>
      <c r="G31" s="24" t="str">
        <f t="shared" ref="G31" si="7">IF($C$6="","",ROUNDDOWN($C$6*G30,0))</f>
        <v/>
      </c>
      <c r="H31" s="24" t="str">
        <f t="shared" ref="H31" si="8">IF($C$6="","",ROUNDDOWN($C$6*H30,0))</f>
        <v/>
      </c>
      <c r="I31" s="24" t="str">
        <f t="shared" ref="I31" si="9">IF($C$6="","",ROUNDDOWN($C$6*I30,0))</f>
        <v/>
      </c>
      <c r="J31" s="24" t="str">
        <f t="shared" ref="J31" si="10">IF($C$6="","",ROUNDDOWN($C$6*J30,0))</f>
        <v/>
      </c>
      <c r="K31" s="24" t="str">
        <f t="shared" ref="K31" si="11">IF($C$6="","",ROUNDDOWN($C$6*K30,0))</f>
        <v/>
      </c>
      <c r="L31" s="24" t="str">
        <f t="shared" ref="L31" si="12">IF($C$6="","",ROUNDDOWN($C$6*L30,0))</f>
        <v/>
      </c>
      <c r="M31" s="24" t="str">
        <f t="shared" ref="M31" si="13">IF($C$6="","",ROUNDDOWN($C$6*M30,0))</f>
        <v/>
      </c>
      <c r="N31" s="24" t="str">
        <f t="shared" ref="N31" si="14">IF($C$6="","",ROUNDDOWN($C$6*N30,0))</f>
        <v/>
      </c>
      <c r="O31" s="24">
        <f>SUM(C31:N31)</f>
        <v>0</v>
      </c>
    </row>
    <row r="32" spans="2:15" ht="50.1" customHeight="1" x14ac:dyDescent="0.4">
      <c r="B32" s="30" t="s">
        <v>43</v>
      </c>
      <c r="C32" s="31">
        <v>157416</v>
      </c>
      <c r="D32" s="31">
        <v>162738</v>
      </c>
      <c r="E32" s="31">
        <v>190994</v>
      </c>
      <c r="F32" s="31">
        <v>216455</v>
      </c>
      <c r="G32" s="31">
        <v>207875</v>
      </c>
      <c r="H32" s="31">
        <v>200020</v>
      </c>
      <c r="I32" s="31">
        <v>143545</v>
      </c>
      <c r="J32" s="31">
        <v>148263</v>
      </c>
      <c r="K32" s="31">
        <v>216445</v>
      </c>
      <c r="L32" s="31">
        <v>278854</v>
      </c>
      <c r="M32" s="31">
        <v>231768</v>
      </c>
      <c r="N32" s="31">
        <v>243159</v>
      </c>
      <c r="O32" s="31">
        <f>SUM(C32:N32)</f>
        <v>2397532</v>
      </c>
    </row>
    <row r="33" spans="2:15" ht="49.5" customHeight="1" x14ac:dyDescent="0.4">
      <c r="B33" s="26" t="s">
        <v>44</v>
      </c>
      <c r="C33" s="24" t="str">
        <f>IF($C$7="","",ROUNDDOWN($C$7*C32,0))</f>
        <v/>
      </c>
      <c r="D33" s="24" t="str">
        <f t="shared" ref="D33" si="15">IF($C$7="","",ROUNDDOWN($C$7*D32,0))</f>
        <v/>
      </c>
      <c r="E33" s="24" t="str">
        <f t="shared" ref="E33" si="16">IF($C$7="","",ROUNDDOWN($C$7*E32,0))</f>
        <v/>
      </c>
      <c r="F33" s="24" t="str">
        <f t="shared" ref="F33" si="17">IF($C$7="","",ROUNDDOWN($C$7*F32,0))</f>
        <v/>
      </c>
      <c r="G33" s="24" t="str">
        <f t="shared" ref="G33" si="18">IF($C$7="","",ROUNDDOWN($C$7*G32,0))</f>
        <v/>
      </c>
      <c r="H33" s="24" t="str">
        <f t="shared" ref="H33" si="19">IF($C$7="","",ROUNDDOWN($C$7*H32,0))</f>
        <v/>
      </c>
      <c r="I33" s="24" t="str">
        <f t="shared" ref="I33" si="20">IF($C$7="","",ROUNDDOWN($C$7*I32,0))</f>
        <v/>
      </c>
      <c r="J33" s="24" t="str">
        <f t="shared" ref="J33" si="21">IF($C$7="","",ROUNDDOWN($C$7*J32,0))</f>
        <v/>
      </c>
      <c r="K33" s="24" t="str">
        <f t="shared" ref="K33" si="22">IF($C$7="","",ROUNDDOWN($C$7*K32,0))</f>
        <v/>
      </c>
      <c r="L33" s="24" t="str">
        <f t="shared" ref="L33" si="23">IF($C$7="","",ROUNDDOWN($C$7*L32,0))</f>
        <v/>
      </c>
      <c r="M33" s="24" t="str">
        <f t="shared" ref="M33" si="24">IF($C$7="","",ROUNDDOWN($C$7*M32,0))</f>
        <v/>
      </c>
      <c r="N33" s="24" t="str">
        <f>IF($C$7="","",ROUNDDOWN($C$7*N32,0))</f>
        <v/>
      </c>
      <c r="O33" s="24">
        <f>SUM(C33:N33)</f>
        <v>0</v>
      </c>
    </row>
    <row r="34" spans="2:15" ht="50.1" customHeight="1" x14ac:dyDescent="0.4">
      <c r="B34" s="26" t="s">
        <v>77</v>
      </c>
      <c r="C34" s="24" t="str">
        <f>IF($C$8="","",ROUNDDOWN($C$8*C32,0))</f>
        <v/>
      </c>
      <c r="D34" s="24" t="str">
        <f t="shared" ref="D34:M34" si="25">IF($C$8="","",ROUNDDOWN($C$8*D32,0))</f>
        <v/>
      </c>
      <c r="E34" s="24" t="str">
        <f t="shared" si="25"/>
        <v/>
      </c>
      <c r="F34" s="24" t="str">
        <f t="shared" si="25"/>
        <v/>
      </c>
      <c r="G34" s="24" t="str">
        <f t="shared" si="25"/>
        <v/>
      </c>
      <c r="H34" s="24" t="str">
        <f t="shared" si="25"/>
        <v/>
      </c>
      <c r="I34" s="24" t="str">
        <f t="shared" si="25"/>
        <v/>
      </c>
      <c r="J34" s="24" t="str">
        <f t="shared" si="25"/>
        <v/>
      </c>
      <c r="K34" s="24" t="str">
        <f t="shared" si="25"/>
        <v/>
      </c>
      <c r="L34" s="24" t="str">
        <f t="shared" si="25"/>
        <v/>
      </c>
      <c r="M34" s="24" t="str">
        <f t="shared" si="25"/>
        <v/>
      </c>
      <c r="N34" s="24" t="str">
        <f>IF($C$8="","",ROUNDDOWN($C$8*N32,0))</f>
        <v/>
      </c>
      <c r="O34" s="24">
        <f>SUM(C34:N34)</f>
        <v>0</v>
      </c>
    </row>
    <row r="35" spans="2:15" ht="50.1" customHeight="1" x14ac:dyDescent="0.4">
      <c r="B35" s="26" t="s">
        <v>78</v>
      </c>
      <c r="C35" s="24" t="str">
        <f>IF($C$9="","",ROUNDDOWN($C$9*C32,0))</f>
        <v/>
      </c>
      <c r="D35" s="24" t="str">
        <f>IF($C$9="","",ROUNDDOWN($C$9*D32,0))</f>
        <v/>
      </c>
      <c r="E35" s="24" t="str">
        <f t="shared" ref="E35:N35" si="26">IF($C$9="","",ROUNDDOWN($C$9*E32,0))</f>
        <v/>
      </c>
      <c r="F35" s="24" t="str">
        <f t="shared" si="26"/>
        <v/>
      </c>
      <c r="G35" s="24" t="str">
        <f t="shared" si="26"/>
        <v/>
      </c>
      <c r="H35" s="24" t="str">
        <f t="shared" si="26"/>
        <v/>
      </c>
      <c r="I35" s="24" t="str">
        <f t="shared" si="26"/>
        <v/>
      </c>
      <c r="J35" s="24" t="str">
        <f t="shared" si="26"/>
        <v/>
      </c>
      <c r="K35" s="24" t="str">
        <f t="shared" si="26"/>
        <v/>
      </c>
      <c r="L35" s="24" t="str">
        <f t="shared" si="26"/>
        <v/>
      </c>
      <c r="M35" s="24" t="str">
        <f t="shared" si="26"/>
        <v/>
      </c>
      <c r="N35" s="24" t="str">
        <f t="shared" si="26"/>
        <v/>
      </c>
      <c r="O35" s="24">
        <f>SUM(C35:N35)</f>
        <v>0</v>
      </c>
    </row>
    <row r="36" spans="2:15" ht="20.100000000000001" customHeight="1" x14ac:dyDescent="0.4">
      <c r="B36" s="28"/>
      <c r="C36" s="29"/>
      <c r="D36" s="29"/>
      <c r="E36" s="29"/>
      <c r="F36" s="29"/>
      <c r="G36" s="29"/>
      <c r="H36" s="29"/>
      <c r="I36" s="29"/>
      <c r="J36" s="29"/>
      <c r="K36" s="29"/>
      <c r="L36" s="29"/>
      <c r="M36" s="29"/>
      <c r="N36" s="29"/>
      <c r="O36" s="29"/>
    </row>
    <row r="37" spans="2:15" ht="30" customHeight="1" x14ac:dyDescent="0.4">
      <c r="B37" s="13" t="s">
        <v>57</v>
      </c>
      <c r="C37" s="19" t="s">
        <v>55</v>
      </c>
      <c r="D37" s="12"/>
    </row>
    <row r="38" spans="2:15" ht="30" customHeight="1" x14ac:dyDescent="0.4">
      <c r="B38" s="7" t="s">
        <v>34</v>
      </c>
      <c r="C38" s="60">
        <f>ROUNDDOWN((O44*5.5)+(SUM(O46:O48)*5.5),0)</f>
        <v>0</v>
      </c>
      <c r="D38" s="60"/>
    </row>
    <row r="39" spans="2:15" ht="20.100000000000001" customHeight="1" x14ac:dyDescent="0.4">
      <c r="C39" s="20"/>
      <c r="D39" s="20"/>
    </row>
    <row r="40" spans="2:15" ht="30" customHeight="1" x14ac:dyDescent="0.4">
      <c r="B40" s="7" t="s">
        <v>46</v>
      </c>
    </row>
    <row r="41" spans="2:15" ht="30" customHeight="1" x14ac:dyDescent="0.4">
      <c r="B41" s="61"/>
      <c r="C41" s="63" t="s">
        <v>29</v>
      </c>
      <c r="D41" s="63"/>
      <c r="E41" s="63"/>
      <c r="F41" s="63" t="s">
        <v>30</v>
      </c>
      <c r="G41" s="63"/>
      <c r="H41" s="63"/>
      <c r="I41" s="63"/>
      <c r="J41" s="63"/>
      <c r="K41" s="63"/>
      <c r="L41" s="63"/>
      <c r="M41" s="63"/>
      <c r="N41" s="63"/>
      <c r="O41" s="61" t="s">
        <v>0</v>
      </c>
    </row>
    <row r="42" spans="2:15" ht="30" customHeight="1" x14ac:dyDescent="0.4">
      <c r="B42" s="62"/>
      <c r="C42" s="25" t="s">
        <v>17</v>
      </c>
      <c r="D42" s="25" t="s">
        <v>18</v>
      </c>
      <c r="E42" s="25" t="s">
        <v>19</v>
      </c>
      <c r="F42" s="25" t="s">
        <v>20</v>
      </c>
      <c r="G42" s="25" t="s">
        <v>21</v>
      </c>
      <c r="H42" s="25" t="s">
        <v>22</v>
      </c>
      <c r="I42" s="25" t="s">
        <v>23</v>
      </c>
      <c r="J42" s="25" t="s">
        <v>24</v>
      </c>
      <c r="K42" s="25" t="s">
        <v>25</v>
      </c>
      <c r="L42" s="25" t="s">
        <v>26</v>
      </c>
      <c r="M42" s="25" t="s">
        <v>27</v>
      </c>
      <c r="N42" s="25" t="s">
        <v>28</v>
      </c>
      <c r="O42" s="62"/>
    </row>
    <row r="43" spans="2:15" ht="50.1" customHeight="1" x14ac:dyDescent="0.4">
      <c r="B43" s="30" t="s">
        <v>49</v>
      </c>
      <c r="C43" s="31">
        <v>455</v>
      </c>
      <c r="D43" s="31">
        <v>455</v>
      </c>
      <c r="E43" s="31">
        <v>455</v>
      </c>
      <c r="F43" s="31">
        <v>455</v>
      </c>
      <c r="G43" s="31">
        <v>455</v>
      </c>
      <c r="H43" s="31">
        <v>455</v>
      </c>
      <c r="I43" s="31">
        <v>455</v>
      </c>
      <c r="J43" s="31">
        <v>455</v>
      </c>
      <c r="K43" s="31">
        <v>455</v>
      </c>
      <c r="L43" s="31">
        <v>455</v>
      </c>
      <c r="M43" s="31">
        <v>455</v>
      </c>
      <c r="N43" s="31">
        <v>455</v>
      </c>
      <c r="O43" s="27"/>
    </row>
    <row r="44" spans="2:15" ht="50.1" customHeight="1" x14ac:dyDescent="0.4">
      <c r="B44" s="26" t="s">
        <v>47</v>
      </c>
      <c r="C44" s="24" t="str">
        <f>IF($C$6="","",ROUNDDOWN($C$6*C43,0))</f>
        <v/>
      </c>
      <c r="D44" s="24" t="str">
        <f t="shared" ref="D44" si="27">IF($C$6="","",ROUNDDOWN($C$6*D43,0))</f>
        <v/>
      </c>
      <c r="E44" s="24" t="str">
        <f t="shared" ref="E44" si="28">IF($C$6="","",ROUNDDOWN($C$6*E43,0))</f>
        <v/>
      </c>
      <c r="F44" s="24" t="str">
        <f t="shared" ref="F44" si="29">IF($C$6="","",ROUNDDOWN($C$6*F43,0))</f>
        <v/>
      </c>
      <c r="G44" s="24" t="str">
        <f t="shared" ref="G44" si="30">IF($C$6="","",ROUNDDOWN($C$6*G43,0))</f>
        <v/>
      </c>
      <c r="H44" s="24" t="str">
        <f t="shared" ref="H44" si="31">IF($C$6="","",ROUNDDOWN($C$6*H43,0))</f>
        <v/>
      </c>
      <c r="I44" s="24" t="str">
        <f t="shared" ref="I44" si="32">IF($C$6="","",ROUNDDOWN($C$6*I43,0))</f>
        <v/>
      </c>
      <c r="J44" s="24" t="str">
        <f t="shared" ref="J44" si="33">IF($C$6="","",ROUNDDOWN($C$6*J43,0))</f>
        <v/>
      </c>
      <c r="K44" s="24" t="str">
        <f t="shared" ref="K44" si="34">IF($C$6="","",ROUNDDOWN($C$6*K43,0))</f>
        <v/>
      </c>
      <c r="L44" s="24" t="str">
        <f t="shared" ref="L44" si="35">IF($C$6="","",ROUNDDOWN($C$6*L43,0))</f>
        <v/>
      </c>
      <c r="M44" s="24" t="str">
        <f t="shared" ref="M44" si="36">IF($C$6="","",ROUNDDOWN($C$6*M43,0))</f>
        <v/>
      </c>
      <c r="N44" s="24" t="str">
        <f t="shared" ref="N44" si="37">IF($C$6="","",ROUNDDOWN($C$6*N43,0))</f>
        <v/>
      </c>
      <c r="O44" s="24">
        <f>SUM(C44:N44)</f>
        <v>0</v>
      </c>
    </row>
    <row r="45" spans="2:15" ht="50.1" customHeight="1" x14ac:dyDescent="0.4">
      <c r="B45" s="30" t="s">
        <v>43</v>
      </c>
      <c r="C45" s="31">
        <v>95630</v>
      </c>
      <c r="D45" s="31">
        <v>96565</v>
      </c>
      <c r="E45" s="31">
        <v>108476</v>
      </c>
      <c r="F45" s="31">
        <v>109135</v>
      </c>
      <c r="G45" s="31">
        <v>104771</v>
      </c>
      <c r="H45" s="31">
        <v>108850</v>
      </c>
      <c r="I45" s="31">
        <v>91166</v>
      </c>
      <c r="J45" s="31">
        <v>90576</v>
      </c>
      <c r="K45" s="31">
        <v>108643</v>
      </c>
      <c r="L45" s="31">
        <v>130024</v>
      </c>
      <c r="M45" s="31">
        <v>136298</v>
      </c>
      <c r="N45" s="31">
        <v>124536</v>
      </c>
      <c r="O45" s="24">
        <f>SUM(C45:N45)</f>
        <v>1304670</v>
      </c>
    </row>
    <row r="46" spans="2:15" ht="50.1" customHeight="1" x14ac:dyDescent="0.4">
      <c r="B46" s="26" t="s">
        <v>44</v>
      </c>
      <c r="C46" s="24" t="str">
        <f t="shared" ref="C46:N46" si="38">IF($C$7="","",ROUNDDOWN($C$7*C45,0))</f>
        <v/>
      </c>
      <c r="D46" s="24" t="str">
        <f t="shared" si="38"/>
        <v/>
      </c>
      <c r="E46" s="24" t="str">
        <f t="shared" si="38"/>
        <v/>
      </c>
      <c r="F46" s="24" t="str">
        <f t="shared" si="38"/>
        <v/>
      </c>
      <c r="G46" s="24" t="str">
        <f t="shared" si="38"/>
        <v/>
      </c>
      <c r="H46" s="24" t="str">
        <f t="shared" si="38"/>
        <v/>
      </c>
      <c r="I46" s="24" t="str">
        <f t="shared" si="38"/>
        <v/>
      </c>
      <c r="J46" s="24" t="str">
        <f t="shared" si="38"/>
        <v/>
      </c>
      <c r="K46" s="24" t="str">
        <f t="shared" si="38"/>
        <v/>
      </c>
      <c r="L46" s="24" t="str">
        <f t="shared" si="38"/>
        <v/>
      </c>
      <c r="M46" s="24" t="str">
        <f t="shared" si="38"/>
        <v/>
      </c>
      <c r="N46" s="24" t="str">
        <f t="shared" si="38"/>
        <v/>
      </c>
      <c r="O46" s="24">
        <f>SUM(C46:N46)</f>
        <v>0</v>
      </c>
    </row>
    <row r="47" spans="2:15" ht="50.1" customHeight="1" x14ac:dyDescent="0.4">
      <c r="B47" s="26" t="s">
        <v>77</v>
      </c>
      <c r="C47" s="24" t="str">
        <f>IF($C$8="","",ROUNDDOWN($C$8*C45,0))</f>
        <v/>
      </c>
      <c r="D47" s="24" t="str">
        <f t="shared" ref="D47:M47" si="39">IF($C$8="","",ROUNDDOWN($C$8*D45,0))</f>
        <v/>
      </c>
      <c r="E47" s="24" t="str">
        <f t="shared" si="39"/>
        <v/>
      </c>
      <c r="F47" s="24" t="str">
        <f t="shared" si="39"/>
        <v/>
      </c>
      <c r="G47" s="24" t="str">
        <f t="shared" si="39"/>
        <v/>
      </c>
      <c r="H47" s="24" t="str">
        <f t="shared" si="39"/>
        <v/>
      </c>
      <c r="I47" s="24" t="str">
        <f t="shared" si="39"/>
        <v/>
      </c>
      <c r="J47" s="24" t="str">
        <f>IF($C$8="","",ROUNDDOWN($C$8*J45,0))</f>
        <v/>
      </c>
      <c r="K47" s="24" t="str">
        <f t="shared" si="39"/>
        <v/>
      </c>
      <c r="L47" s="24" t="str">
        <f t="shared" si="39"/>
        <v/>
      </c>
      <c r="M47" s="24" t="str">
        <f t="shared" si="39"/>
        <v/>
      </c>
      <c r="N47" s="24" t="str">
        <f>IF($C$8="","",ROUNDDOWN($C$8*N45,0))</f>
        <v/>
      </c>
      <c r="O47" s="24">
        <f>SUM(C47:N47)</f>
        <v>0</v>
      </c>
    </row>
    <row r="48" spans="2:15" ht="50.1" customHeight="1" x14ac:dyDescent="0.4">
      <c r="B48" s="26" t="s">
        <v>78</v>
      </c>
      <c r="C48" s="24" t="str">
        <f>IF($C$9="","",ROUNDDOWN($C$9*C45,0))</f>
        <v/>
      </c>
      <c r="D48" s="24" t="str">
        <f>IF($C$9="","",ROUNDDOWN($C$9*D45,0))</f>
        <v/>
      </c>
      <c r="E48" s="24" t="str">
        <f t="shared" ref="E48:N48" si="40">IF($C$9="","",ROUNDDOWN($C$9*E45,0))</f>
        <v/>
      </c>
      <c r="F48" s="24" t="str">
        <f t="shared" si="40"/>
        <v/>
      </c>
      <c r="G48" s="24" t="str">
        <f t="shared" si="40"/>
        <v/>
      </c>
      <c r="H48" s="24" t="str">
        <f t="shared" si="40"/>
        <v/>
      </c>
      <c r="I48" s="24" t="str">
        <f t="shared" si="40"/>
        <v/>
      </c>
      <c r="J48" s="24" t="str">
        <f>IF($C$9="","",ROUNDDOWN($C$9*J45,0))</f>
        <v/>
      </c>
      <c r="K48" s="24" t="str">
        <f t="shared" si="40"/>
        <v/>
      </c>
      <c r="L48" s="24" t="str">
        <f t="shared" si="40"/>
        <v/>
      </c>
      <c r="M48" s="24" t="str">
        <f t="shared" si="40"/>
        <v/>
      </c>
      <c r="N48" s="24" t="str">
        <f t="shared" si="40"/>
        <v/>
      </c>
      <c r="O48" s="24">
        <f>SUM(C48:N48)</f>
        <v>0</v>
      </c>
    </row>
    <row r="49" spans="2:15" ht="18" customHeight="1" x14ac:dyDescent="0.4">
      <c r="B49" s="28"/>
      <c r="C49" s="29"/>
      <c r="D49" s="29"/>
      <c r="E49" s="29"/>
      <c r="F49" s="29"/>
      <c r="G49" s="29"/>
      <c r="H49" s="29"/>
      <c r="I49" s="29"/>
      <c r="J49" s="29"/>
      <c r="K49" s="29"/>
      <c r="L49" s="29"/>
      <c r="M49" s="29"/>
      <c r="N49" s="29"/>
      <c r="O49" s="29"/>
    </row>
    <row r="50" spans="2:15" ht="9.9499999999999993" customHeight="1" x14ac:dyDescent="0.4">
      <c r="B50" s="28"/>
      <c r="C50" s="29"/>
      <c r="D50" s="29"/>
      <c r="E50" s="29"/>
      <c r="F50" s="29"/>
      <c r="G50" s="29"/>
      <c r="H50" s="29"/>
      <c r="I50" s="29"/>
      <c r="J50" s="29"/>
      <c r="K50" s="29"/>
      <c r="L50" s="29"/>
      <c r="M50" s="29"/>
      <c r="N50" s="29"/>
      <c r="O50" s="29"/>
    </row>
    <row r="51" spans="2:15" ht="30" customHeight="1" x14ac:dyDescent="0.4">
      <c r="B51" s="13" t="s">
        <v>58</v>
      </c>
      <c r="C51" s="19" t="s">
        <v>56</v>
      </c>
      <c r="D51" s="12"/>
    </row>
    <row r="52" spans="2:15" ht="30" customHeight="1" x14ac:dyDescent="0.4">
      <c r="B52" s="7" t="s">
        <v>34</v>
      </c>
      <c r="C52" s="60">
        <f>ROUNDDOWN((O58*5)+(SUM(O60:O62)*5),0)</f>
        <v>0</v>
      </c>
      <c r="D52" s="60"/>
    </row>
    <row r="53" spans="2:15" ht="20.100000000000001" customHeight="1" x14ac:dyDescent="0.4">
      <c r="C53" s="20"/>
      <c r="D53" s="20"/>
    </row>
    <row r="54" spans="2:15" ht="30" customHeight="1" x14ac:dyDescent="0.4">
      <c r="B54" s="7" t="s">
        <v>46</v>
      </c>
    </row>
    <row r="55" spans="2:15" ht="30" customHeight="1" x14ac:dyDescent="0.4">
      <c r="B55" s="61"/>
      <c r="C55" s="63" t="s">
        <v>29</v>
      </c>
      <c r="D55" s="63"/>
      <c r="E55" s="63"/>
      <c r="F55" s="63" t="s">
        <v>30</v>
      </c>
      <c r="G55" s="63"/>
      <c r="H55" s="63"/>
      <c r="I55" s="63"/>
      <c r="J55" s="63"/>
      <c r="K55" s="63"/>
      <c r="L55" s="63"/>
      <c r="M55" s="63"/>
      <c r="N55" s="63"/>
      <c r="O55" s="61" t="s">
        <v>0</v>
      </c>
    </row>
    <row r="56" spans="2:15" ht="30" customHeight="1" x14ac:dyDescent="0.4">
      <c r="B56" s="62"/>
      <c r="C56" s="25" t="s">
        <v>17</v>
      </c>
      <c r="D56" s="25" t="s">
        <v>18</v>
      </c>
      <c r="E56" s="25" t="s">
        <v>19</v>
      </c>
      <c r="F56" s="25" t="s">
        <v>20</v>
      </c>
      <c r="G56" s="25" t="s">
        <v>21</v>
      </c>
      <c r="H56" s="25" t="s">
        <v>22</v>
      </c>
      <c r="I56" s="25" t="s">
        <v>23</v>
      </c>
      <c r="J56" s="25" t="s">
        <v>24</v>
      </c>
      <c r="K56" s="25" t="s">
        <v>25</v>
      </c>
      <c r="L56" s="25" t="s">
        <v>26</v>
      </c>
      <c r="M56" s="25" t="s">
        <v>27</v>
      </c>
      <c r="N56" s="25" t="s">
        <v>28</v>
      </c>
      <c r="O56" s="62"/>
    </row>
    <row r="57" spans="2:15" ht="50.1" customHeight="1" x14ac:dyDescent="0.4">
      <c r="B57" s="30" t="s">
        <v>49</v>
      </c>
      <c r="C57" s="31">
        <v>675</v>
      </c>
      <c r="D57" s="31">
        <v>675</v>
      </c>
      <c r="E57" s="31">
        <v>675</v>
      </c>
      <c r="F57" s="31">
        <v>675</v>
      </c>
      <c r="G57" s="31">
        <v>675</v>
      </c>
      <c r="H57" s="31">
        <v>675</v>
      </c>
      <c r="I57" s="31">
        <v>675</v>
      </c>
      <c r="J57" s="31">
        <v>675</v>
      </c>
      <c r="K57" s="31">
        <v>675</v>
      </c>
      <c r="L57" s="31">
        <v>675</v>
      </c>
      <c r="M57" s="31">
        <v>675</v>
      </c>
      <c r="N57" s="31">
        <v>675</v>
      </c>
      <c r="O57" s="27"/>
    </row>
    <row r="58" spans="2:15" ht="50.1" customHeight="1" x14ac:dyDescent="0.4">
      <c r="B58" s="26" t="s">
        <v>47</v>
      </c>
      <c r="C58" s="24" t="str">
        <f>IF($C$6="","",ROUNDDOWN($C$6*C57,0))</f>
        <v/>
      </c>
      <c r="D58" s="24" t="str">
        <f t="shared" ref="D58:N58" si="41">IF($C$6="","",ROUNDDOWN($C$6*D57,0))</f>
        <v/>
      </c>
      <c r="E58" s="24" t="str">
        <f t="shared" si="41"/>
        <v/>
      </c>
      <c r="F58" s="24" t="str">
        <f t="shared" si="41"/>
        <v/>
      </c>
      <c r="G58" s="24" t="str">
        <f t="shared" si="41"/>
        <v/>
      </c>
      <c r="H58" s="24" t="str">
        <f t="shared" si="41"/>
        <v/>
      </c>
      <c r="I58" s="24" t="str">
        <f t="shared" si="41"/>
        <v/>
      </c>
      <c r="J58" s="24" t="str">
        <f t="shared" si="41"/>
        <v/>
      </c>
      <c r="K58" s="24" t="str">
        <f t="shared" si="41"/>
        <v/>
      </c>
      <c r="L58" s="24" t="str">
        <f t="shared" si="41"/>
        <v/>
      </c>
      <c r="M58" s="24" t="str">
        <f t="shared" si="41"/>
        <v/>
      </c>
      <c r="N58" s="24" t="str">
        <f t="shared" si="41"/>
        <v/>
      </c>
      <c r="O58" s="24">
        <f>SUM(C58:N58)</f>
        <v>0</v>
      </c>
    </row>
    <row r="59" spans="2:15" ht="50.1" customHeight="1" x14ac:dyDescent="0.4">
      <c r="B59" s="30" t="s">
        <v>43</v>
      </c>
      <c r="C59" s="31">
        <v>41738</v>
      </c>
      <c r="D59" s="31">
        <v>45353</v>
      </c>
      <c r="E59" s="31">
        <v>58588</v>
      </c>
      <c r="F59" s="31">
        <v>69036</v>
      </c>
      <c r="G59" s="31">
        <v>68069</v>
      </c>
      <c r="H59" s="31">
        <v>61910</v>
      </c>
      <c r="I59" s="31">
        <v>39777</v>
      </c>
      <c r="J59" s="31">
        <v>42659</v>
      </c>
      <c r="K59" s="31">
        <v>58376</v>
      </c>
      <c r="L59" s="31">
        <v>81829</v>
      </c>
      <c r="M59" s="31">
        <v>68652</v>
      </c>
      <c r="N59" s="31">
        <v>72168</v>
      </c>
      <c r="O59" s="31">
        <f>SUM(C59:N59)</f>
        <v>708155</v>
      </c>
    </row>
    <row r="60" spans="2:15" ht="50.1" customHeight="1" x14ac:dyDescent="0.4">
      <c r="B60" s="26" t="s">
        <v>44</v>
      </c>
      <c r="C60" s="24" t="str">
        <f>IF($C$7="","",ROUNDDOWN($C$7*C59,0))</f>
        <v/>
      </c>
      <c r="D60" s="24" t="str">
        <f t="shared" ref="D60:M60" si="42">IF($C$7="","",ROUNDDOWN($C$7*D59,0))</f>
        <v/>
      </c>
      <c r="E60" s="24" t="str">
        <f t="shared" si="42"/>
        <v/>
      </c>
      <c r="F60" s="24" t="str">
        <f t="shared" si="42"/>
        <v/>
      </c>
      <c r="G60" s="24" t="str">
        <f t="shared" si="42"/>
        <v/>
      </c>
      <c r="H60" s="24" t="str">
        <f t="shared" si="42"/>
        <v/>
      </c>
      <c r="I60" s="24" t="str">
        <f t="shared" si="42"/>
        <v/>
      </c>
      <c r="J60" s="24" t="str">
        <f t="shared" si="42"/>
        <v/>
      </c>
      <c r="K60" s="24" t="str">
        <f t="shared" si="42"/>
        <v/>
      </c>
      <c r="L60" s="24" t="str">
        <f t="shared" si="42"/>
        <v/>
      </c>
      <c r="M60" s="24" t="str">
        <f t="shared" si="42"/>
        <v/>
      </c>
      <c r="N60" s="24" t="str">
        <f>IF($C$7="","",ROUNDDOWN($C$7*N59,0))</f>
        <v/>
      </c>
      <c r="O60" s="24">
        <f>SUM(C60:N60)</f>
        <v>0</v>
      </c>
    </row>
    <row r="61" spans="2:15" ht="50.1" customHeight="1" x14ac:dyDescent="0.4">
      <c r="B61" s="26" t="s">
        <v>77</v>
      </c>
      <c r="C61" s="24" t="str">
        <f>IF($C$8="","",ROUNDDOWN($C$8*C59,0))</f>
        <v/>
      </c>
      <c r="D61" s="24" t="str">
        <f t="shared" ref="D61:I61" si="43">IF($C$8="","",ROUNDDOWN($C$8*D59,0))</f>
        <v/>
      </c>
      <c r="E61" s="24" t="str">
        <f t="shared" si="43"/>
        <v/>
      </c>
      <c r="F61" s="24" t="str">
        <f t="shared" si="43"/>
        <v/>
      </c>
      <c r="G61" s="24" t="str">
        <f t="shared" si="43"/>
        <v/>
      </c>
      <c r="H61" s="24" t="str">
        <f t="shared" si="43"/>
        <v/>
      </c>
      <c r="I61" s="24" t="str">
        <f t="shared" si="43"/>
        <v/>
      </c>
      <c r="J61" s="24" t="str">
        <f>IF($C$8="","",ROUNDDOWN($C$8*J59,0))</f>
        <v/>
      </c>
      <c r="K61" s="24" t="str">
        <f t="shared" ref="K61:M61" si="44">IF($C$8="","",ROUNDDOWN($C$8*K59,0))</f>
        <v/>
      </c>
      <c r="L61" s="24" t="str">
        <f t="shared" si="44"/>
        <v/>
      </c>
      <c r="M61" s="24" t="str">
        <f t="shared" si="44"/>
        <v/>
      </c>
      <c r="N61" s="24" t="str">
        <f>IF($C$8="","",ROUNDDOWN($C$8*N59,0))</f>
        <v/>
      </c>
      <c r="O61" s="24">
        <f>SUM(C61:N61)</f>
        <v>0</v>
      </c>
    </row>
    <row r="62" spans="2:15" ht="50.1" customHeight="1" x14ac:dyDescent="0.4">
      <c r="B62" s="26" t="s">
        <v>78</v>
      </c>
      <c r="C62" s="24" t="str">
        <f>IF($C$9="","",ROUNDDOWN($C$9*C59,0))</f>
        <v/>
      </c>
      <c r="D62" s="24" t="str">
        <f>IF($C$9="","",ROUNDDOWN($C$9*D59,0))</f>
        <v/>
      </c>
      <c r="E62" s="24" t="str">
        <f t="shared" ref="E62:I62" si="45">IF($C$9="","",ROUNDDOWN($C$9*E59,0))</f>
        <v/>
      </c>
      <c r="F62" s="24" t="str">
        <f t="shared" si="45"/>
        <v/>
      </c>
      <c r="G62" s="24" t="str">
        <f t="shared" si="45"/>
        <v/>
      </c>
      <c r="H62" s="24" t="str">
        <f t="shared" si="45"/>
        <v/>
      </c>
      <c r="I62" s="24" t="str">
        <f t="shared" si="45"/>
        <v/>
      </c>
      <c r="J62" s="24" t="str">
        <f>IF($C$9="","",ROUNDDOWN($C$9*J59,0))</f>
        <v/>
      </c>
      <c r="K62" s="24" t="str">
        <f t="shared" ref="K62:N62" si="46">IF($C$9="","",ROUNDDOWN($C$9*K59,0))</f>
        <v/>
      </c>
      <c r="L62" s="24" t="str">
        <f t="shared" si="46"/>
        <v/>
      </c>
      <c r="M62" s="24" t="str">
        <f t="shared" si="46"/>
        <v/>
      </c>
      <c r="N62" s="24" t="str">
        <f t="shared" si="46"/>
        <v/>
      </c>
      <c r="O62" s="24">
        <f>SUM(C62:N62)</f>
        <v>0</v>
      </c>
    </row>
    <row r="63" spans="2:15" ht="39.950000000000003" customHeight="1" x14ac:dyDescent="0.4">
      <c r="B63" s="7" t="s">
        <v>74</v>
      </c>
    </row>
    <row r="64" spans="2:15" ht="39.950000000000003" customHeight="1" x14ac:dyDescent="0.4">
      <c r="B64" s="7" t="s">
        <v>79</v>
      </c>
    </row>
    <row r="65" spans="2:2" ht="39.950000000000003" customHeight="1" x14ac:dyDescent="0.4">
      <c r="B65" s="7" t="s">
        <v>50</v>
      </c>
    </row>
    <row r="66" spans="2:2" ht="39.950000000000003" customHeight="1" x14ac:dyDescent="0.4">
      <c r="B66" s="7" t="s">
        <v>38</v>
      </c>
    </row>
    <row r="67" spans="2:2" ht="39.950000000000003" customHeight="1" x14ac:dyDescent="0.4">
      <c r="B67" s="7" t="s">
        <v>39</v>
      </c>
    </row>
    <row r="68" spans="2:2" ht="39.950000000000003" customHeight="1" x14ac:dyDescent="0.4">
      <c r="B68" s="7" t="s">
        <v>69</v>
      </c>
    </row>
    <row r="69" spans="2:2" ht="39.950000000000003" customHeight="1" x14ac:dyDescent="0.4"/>
    <row r="70" spans="2:2" ht="39.950000000000003" customHeight="1" x14ac:dyDescent="0.4"/>
    <row r="71" spans="2:2" ht="39.950000000000003" customHeight="1" x14ac:dyDescent="0.4"/>
    <row r="72" spans="2:2" ht="39.950000000000003" customHeight="1" x14ac:dyDescent="0.4"/>
    <row r="73" spans="2:2" ht="39.950000000000003" customHeight="1" x14ac:dyDescent="0.4"/>
  </sheetData>
  <sheetProtection selectLockedCells="1"/>
  <protectedRanges>
    <protectedRange sqref="B65:O68 C63:O64 B11:O62" name="範囲1"/>
  </protectedRanges>
  <mergeCells count="25">
    <mergeCell ref="L4:O4"/>
    <mergeCell ref="C12:D12"/>
    <mergeCell ref="B15:B16"/>
    <mergeCell ref="C15:E15"/>
    <mergeCell ref="F15:N15"/>
    <mergeCell ref="O15:O16"/>
    <mergeCell ref="C6:D6"/>
    <mergeCell ref="C7:D7"/>
    <mergeCell ref="C8:D8"/>
    <mergeCell ref="C9:D9"/>
    <mergeCell ref="B41:B42"/>
    <mergeCell ref="C41:E41"/>
    <mergeCell ref="F41:N41"/>
    <mergeCell ref="O41:O42"/>
    <mergeCell ref="C25:D25"/>
    <mergeCell ref="B28:B29"/>
    <mergeCell ref="C28:E28"/>
    <mergeCell ref="F28:N28"/>
    <mergeCell ref="O28:O29"/>
    <mergeCell ref="C38:D38"/>
    <mergeCell ref="C52:D52"/>
    <mergeCell ref="B55:B56"/>
    <mergeCell ref="C55:E55"/>
    <mergeCell ref="F55:N55"/>
    <mergeCell ref="O55:O56"/>
  </mergeCells>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3BB6-F96E-4856-B04D-BC8355EA7C26}">
  <sheetPr>
    <tabColor rgb="FF0070C0"/>
  </sheetPr>
  <dimension ref="B1:O44"/>
  <sheetViews>
    <sheetView zoomScale="55" zoomScaleNormal="55" workbookViewId="0">
      <selection activeCell="B15" sqref="B15"/>
    </sheetView>
  </sheetViews>
  <sheetFormatPr defaultRowHeight="18.75" x14ac:dyDescent="0.4"/>
  <cols>
    <col min="1" max="1" width="9" style="7"/>
    <col min="2" max="2" width="38" style="7" customWidth="1"/>
    <col min="3" max="15" width="16.625" style="7" customWidth="1"/>
    <col min="16" max="16384" width="9" style="7"/>
  </cols>
  <sheetData>
    <row r="1" spans="2:15" ht="30" customHeight="1" x14ac:dyDescent="0.4"/>
    <row r="2" spans="2:15" ht="30" customHeight="1" x14ac:dyDescent="0.4">
      <c r="B2" s="7" t="s">
        <v>82</v>
      </c>
    </row>
    <row r="3" spans="2:15" ht="30" customHeight="1" thickBot="1" x14ac:dyDescent="0.45"/>
    <row r="4" spans="2:15" ht="30" customHeight="1" thickBot="1" x14ac:dyDescent="0.45">
      <c r="J4" s="11"/>
      <c r="K4" s="8" t="s">
        <v>37</v>
      </c>
      <c r="L4" s="64"/>
      <c r="M4" s="65"/>
      <c r="N4" s="65"/>
      <c r="O4" s="66"/>
    </row>
    <row r="5" spans="2:15" ht="30" customHeight="1" thickBot="1" x14ac:dyDescent="0.45">
      <c r="B5" s="9" t="s">
        <v>32</v>
      </c>
      <c r="C5" s="10"/>
      <c r="D5" s="10"/>
    </row>
    <row r="6" spans="2:15" ht="30" customHeight="1" thickBot="1" x14ac:dyDescent="0.45">
      <c r="B6" s="11" t="s">
        <v>73</v>
      </c>
      <c r="C6" s="64"/>
      <c r="D6" s="66"/>
    </row>
    <row r="7" spans="2:15" ht="30" customHeight="1" thickBot="1" x14ac:dyDescent="0.45">
      <c r="B7" s="11" t="s">
        <v>59</v>
      </c>
      <c r="C7" s="64"/>
      <c r="D7" s="66"/>
      <c r="E7" s="7" t="s">
        <v>62</v>
      </c>
    </row>
    <row r="8" spans="2:15" ht="30" customHeight="1" thickBot="1" x14ac:dyDescent="0.45">
      <c r="B8" s="11" t="s">
        <v>60</v>
      </c>
      <c r="C8" s="64"/>
      <c r="D8" s="66"/>
      <c r="E8" s="7" t="s">
        <v>63</v>
      </c>
    </row>
    <row r="9" spans="2:15" ht="30" customHeight="1" thickBot="1" x14ac:dyDescent="0.45">
      <c r="B9" s="11" t="s">
        <v>61</v>
      </c>
      <c r="C9" s="64"/>
      <c r="D9" s="66"/>
      <c r="E9" s="7" t="s">
        <v>64</v>
      </c>
    </row>
    <row r="10" spans="2:15" ht="30" customHeight="1" thickBot="1" x14ac:dyDescent="0.45">
      <c r="B10" s="11" t="s">
        <v>75</v>
      </c>
      <c r="C10" s="54"/>
      <c r="D10" s="56"/>
    </row>
    <row r="11" spans="2:15" ht="49.5" customHeight="1" thickBot="1" x14ac:dyDescent="0.45">
      <c r="B11" s="37" t="s">
        <v>76</v>
      </c>
      <c r="C11" s="54"/>
      <c r="D11" s="56"/>
    </row>
    <row r="12" spans="2:15" ht="30" customHeight="1" x14ac:dyDescent="0.4">
      <c r="B12" s="11"/>
      <c r="C12" s="12"/>
      <c r="D12" s="12"/>
    </row>
    <row r="13" spans="2:15" ht="20.100000000000001" customHeight="1" x14ac:dyDescent="0.4">
      <c r="B13" s="28"/>
      <c r="C13" s="29"/>
      <c r="D13" s="29"/>
      <c r="E13" s="29"/>
      <c r="F13" s="29"/>
      <c r="G13" s="29"/>
      <c r="H13" s="29"/>
      <c r="I13" s="29"/>
      <c r="J13" s="29"/>
      <c r="K13" s="29"/>
      <c r="L13" s="29"/>
      <c r="M13" s="29"/>
      <c r="N13" s="29"/>
      <c r="O13" s="29"/>
    </row>
    <row r="14" spans="2:15" ht="30" customHeight="1" x14ac:dyDescent="0.4">
      <c r="B14" s="13" t="s">
        <v>83</v>
      </c>
      <c r="C14" s="19" t="s">
        <v>55</v>
      </c>
      <c r="D14" s="12"/>
    </row>
    <row r="15" spans="2:15" ht="30" customHeight="1" x14ac:dyDescent="0.4">
      <c r="B15" s="7" t="s">
        <v>34</v>
      </c>
      <c r="C15" s="60">
        <f>ROUNDDOWN((SUM(O23:O25,O27:O29,O31:O33)*5.5)+(O21*5.5),0)</f>
        <v>0</v>
      </c>
      <c r="D15" s="60"/>
    </row>
    <row r="16" spans="2:15" ht="20.100000000000001" customHeight="1" x14ac:dyDescent="0.4">
      <c r="C16" s="20"/>
      <c r="D16" s="20"/>
    </row>
    <row r="17" spans="2:15" ht="30" customHeight="1" x14ac:dyDescent="0.4">
      <c r="B17" s="7" t="s">
        <v>46</v>
      </c>
    </row>
    <row r="18" spans="2:15" ht="30" customHeight="1" x14ac:dyDescent="0.4">
      <c r="B18" s="61"/>
      <c r="C18" s="63" t="s">
        <v>29</v>
      </c>
      <c r="D18" s="63"/>
      <c r="E18" s="63"/>
      <c r="F18" s="63" t="s">
        <v>30</v>
      </c>
      <c r="G18" s="63"/>
      <c r="H18" s="63"/>
      <c r="I18" s="63"/>
      <c r="J18" s="63"/>
      <c r="K18" s="63"/>
      <c r="L18" s="63"/>
      <c r="M18" s="63"/>
      <c r="N18" s="63"/>
      <c r="O18" s="61" t="s">
        <v>0</v>
      </c>
    </row>
    <row r="19" spans="2:15" ht="30" customHeight="1" x14ac:dyDescent="0.4">
      <c r="B19" s="62"/>
      <c r="C19" s="25" t="s">
        <v>17</v>
      </c>
      <c r="D19" s="25" t="s">
        <v>18</v>
      </c>
      <c r="E19" s="25" t="s">
        <v>19</v>
      </c>
      <c r="F19" s="25" t="s">
        <v>20</v>
      </c>
      <c r="G19" s="25" t="s">
        <v>21</v>
      </c>
      <c r="H19" s="25" t="s">
        <v>22</v>
      </c>
      <c r="I19" s="25" t="s">
        <v>23</v>
      </c>
      <c r="J19" s="25" t="s">
        <v>24</v>
      </c>
      <c r="K19" s="25" t="s">
        <v>25</v>
      </c>
      <c r="L19" s="25" t="s">
        <v>26</v>
      </c>
      <c r="M19" s="25" t="s">
        <v>27</v>
      </c>
      <c r="N19" s="25" t="s">
        <v>28</v>
      </c>
      <c r="O19" s="62"/>
    </row>
    <row r="20" spans="2:15" ht="50.1" customHeight="1" x14ac:dyDescent="0.4">
      <c r="B20" s="30" t="s">
        <v>65</v>
      </c>
      <c r="C20" s="31">
        <v>30</v>
      </c>
      <c r="D20" s="31">
        <v>30</v>
      </c>
      <c r="E20" s="31">
        <v>30</v>
      </c>
      <c r="F20" s="31">
        <v>30</v>
      </c>
      <c r="G20" s="31">
        <v>30</v>
      </c>
      <c r="H20" s="31">
        <v>30</v>
      </c>
      <c r="I20" s="31">
        <v>30</v>
      </c>
      <c r="J20" s="31">
        <v>30</v>
      </c>
      <c r="K20" s="31">
        <v>30</v>
      </c>
      <c r="L20" s="31">
        <v>30</v>
      </c>
      <c r="M20" s="31">
        <v>30</v>
      </c>
      <c r="N20" s="31">
        <v>30</v>
      </c>
      <c r="O20" s="27"/>
    </row>
    <row r="21" spans="2:15" ht="50.1" customHeight="1" x14ac:dyDescent="0.4">
      <c r="B21" s="26" t="s">
        <v>47</v>
      </c>
      <c r="C21" s="24" t="str">
        <f>IF($C$6="","",ROUNDDOWN($C$6*C20,0))</f>
        <v/>
      </c>
      <c r="D21" s="24" t="str">
        <f t="shared" ref="D21:N21" si="0">IF($C$6="","",ROUNDDOWN($C$6*D20,0))</f>
        <v/>
      </c>
      <c r="E21" s="24" t="str">
        <f t="shared" si="0"/>
        <v/>
      </c>
      <c r="F21" s="24" t="str">
        <f t="shared" si="0"/>
        <v/>
      </c>
      <c r="G21" s="24" t="str">
        <f t="shared" si="0"/>
        <v/>
      </c>
      <c r="H21" s="24" t="str">
        <f t="shared" si="0"/>
        <v/>
      </c>
      <c r="I21" s="24" t="str">
        <f t="shared" si="0"/>
        <v/>
      </c>
      <c r="J21" s="24" t="str">
        <f t="shared" si="0"/>
        <v/>
      </c>
      <c r="K21" s="24" t="str">
        <f t="shared" si="0"/>
        <v/>
      </c>
      <c r="L21" s="24" t="str">
        <f t="shared" si="0"/>
        <v/>
      </c>
      <c r="M21" s="24" t="str">
        <f t="shared" si="0"/>
        <v/>
      </c>
      <c r="N21" s="24" t="str">
        <f t="shared" si="0"/>
        <v/>
      </c>
      <c r="O21" s="24">
        <f t="shared" ref="O21:O31" si="1">SUM(C21:N21)</f>
        <v>0</v>
      </c>
    </row>
    <row r="22" spans="2:15" ht="50.1" customHeight="1" x14ac:dyDescent="0.4">
      <c r="B22" s="30" t="s">
        <v>66</v>
      </c>
      <c r="C22" s="31">
        <v>120</v>
      </c>
      <c r="D22" s="31">
        <v>120</v>
      </c>
      <c r="E22" s="31">
        <v>120</v>
      </c>
      <c r="F22" s="31">
        <v>120</v>
      </c>
      <c r="G22" s="31">
        <v>120</v>
      </c>
      <c r="H22" s="31">
        <v>120</v>
      </c>
      <c r="I22" s="31">
        <v>120</v>
      </c>
      <c r="J22" s="31">
        <v>120</v>
      </c>
      <c r="K22" s="31">
        <v>120</v>
      </c>
      <c r="L22" s="31">
        <v>120</v>
      </c>
      <c r="M22" s="31">
        <v>120</v>
      </c>
      <c r="N22" s="31">
        <v>120</v>
      </c>
      <c r="O22" s="31">
        <f>SUM(C22:N22)</f>
        <v>1440</v>
      </c>
    </row>
    <row r="23" spans="2:15" ht="50.1" customHeight="1" x14ac:dyDescent="0.4">
      <c r="B23" s="26" t="s">
        <v>44</v>
      </c>
      <c r="C23" s="24" t="str">
        <f>IF($C$7="","",ROUNDDOWN($C$7*C22,0))</f>
        <v/>
      </c>
      <c r="D23" s="24" t="str">
        <f t="shared" ref="D23:M23" si="2">IF($C$7="","",ROUNDDOWN($C$7*D22,0))</f>
        <v/>
      </c>
      <c r="E23" s="24" t="str">
        <f t="shared" si="2"/>
        <v/>
      </c>
      <c r="F23" s="24" t="str">
        <f t="shared" si="2"/>
        <v/>
      </c>
      <c r="G23" s="24" t="str">
        <f t="shared" si="2"/>
        <v/>
      </c>
      <c r="H23" s="24" t="str">
        <f t="shared" si="2"/>
        <v/>
      </c>
      <c r="I23" s="24" t="str">
        <f t="shared" si="2"/>
        <v/>
      </c>
      <c r="J23" s="24" t="str">
        <f t="shared" si="2"/>
        <v/>
      </c>
      <c r="K23" s="24" t="str">
        <f t="shared" si="2"/>
        <v/>
      </c>
      <c r="L23" s="24" t="str">
        <f t="shared" si="2"/>
        <v/>
      </c>
      <c r="M23" s="24" t="str">
        <f t="shared" si="2"/>
        <v/>
      </c>
      <c r="N23" s="24" t="str">
        <f>IF($C$7="","",ROUNDDOWN($C$7*N22,0))</f>
        <v/>
      </c>
      <c r="O23" s="24">
        <f t="shared" si="1"/>
        <v>0</v>
      </c>
    </row>
    <row r="24" spans="2:15" ht="50.1" customHeight="1" x14ac:dyDescent="0.4">
      <c r="B24" s="26" t="s">
        <v>77</v>
      </c>
      <c r="C24" s="24" t="str">
        <f>IF($C$10="","",ROUNDDOWN($C$10*C22,0))</f>
        <v/>
      </c>
      <c r="D24" s="24" t="str">
        <f t="shared" ref="D24:N24" si="3">IF($C$10="","",ROUNDDOWN($C$10*D22,0))</f>
        <v/>
      </c>
      <c r="E24" s="24" t="str">
        <f t="shared" si="3"/>
        <v/>
      </c>
      <c r="F24" s="24" t="str">
        <f t="shared" si="3"/>
        <v/>
      </c>
      <c r="G24" s="24" t="str">
        <f t="shared" si="3"/>
        <v/>
      </c>
      <c r="H24" s="24" t="str">
        <f t="shared" si="3"/>
        <v/>
      </c>
      <c r="I24" s="24" t="str">
        <f t="shared" si="3"/>
        <v/>
      </c>
      <c r="J24" s="24" t="str">
        <f t="shared" si="3"/>
        <v/>
      </c>
      <c r="K24" s="24" t="str">
        <f t="shared" si="3"/>
        <v/>
      </c>
      <c r="L24" s="24" t="str">
        <f t="shared" si="3"/>
        <v/>
      </c>
      <c r="M24" s="24" t="str">
        <f t="shared" si="3"/>
        <v/>
      </c>
      <c r="N24" s="24" t="str">
        <f t="shared" si="3"/>
        <v/>
      </c>
      <c r="O24" s="24">
        <f>SUM(C24:N24)</f>
        <v>0</v>
      </c>
    </row>
    <row r="25" spans="2:15" ht="50.1" customHeight="1" x14ac:dyDescent="0.4">
      <c r="B25" s="26" t="s">
        <v>78</v>
      </c>
      <c r="C25" s="24" t="str">
        <f>IF($C$11="","",ROUNDDOWN($C$11*C22,0))</f>
        <v/>
      </c>
      <c r="D25" s="24" t="str">
        <f t="shared" ref="D25:M25" si="4">IF($C$11="","",ROUNDDOWN($C$11*D22,0))</f>
        <v/>
      </c>
      <c r="E25" s="24" t="str">
        <f t="shared" si="4"/>
        <v/>
      </c>
      <c r="F25" s="24" t="str">
        <f t="shared" si="4"/>
        <v/>
      </c>
      <c r="G25" s="24" t="str">
        <f t="shared" si="4"/>
        <v/>
      </c>
      <c r="H25" s="24" t="str">
        <f t="shared" si="4"/>
        <v/>
      </c>
      <c r="I25" s="24" t="str">
        <f t="shared" si="4"/>
        <v/>
      </c>
      <c r="J25" s="24" t="str">
        <f t="shared" si="4"/>
        <v/>
      </c>
      <c r="K25" s="24" t="str">
        <f t="shared" si="4"/>
        <v/>
      </c>
      <c r="L25" s="24" t="str">
        <f t="shared" si="4"/>
        <v/>
      </c>
      <c r="M25" s="24" t="str">
        <f t="shared" si="4"/>
        <v/>
      </c>
      <c r="N25" s="24" t="str">
        <f>IF($C$11="","",ROUNDDOWN($C$11*N22,0))</f>
        <v/>
      </c>
      <c r="O25" s="24">
        <f>SUM(C25:N25)</f>
        <v>0</v>
      </c>
    </row>
    <row r="26" spans="2:15" ht="50.1" customHeight="1" x14ac:dyDescent="0.4">
      <c r="B26" s="30" t="s">
        <v>67</v>
      </c>
      <c r="C26" s="31">
        <v>180</v>
      </c>
      <c r="D26" s="31">
        <v>180</v>
      </c>
      <c r="E26" s="31">
        <v>180</v>
      </c>
      <c r="F26" s="31">
        <v>180</v>
      </c>
      <c r="G26" s="31">
        <v>180</v>
      </c>
      <c r="H26" s="31">
        <v>180</v>
      </c>
      <c r="I26" s="31">
        <v>180</v>
      </c>
      <c r="J26" s="31">
        <v>180</v>
      </c>
      <c r="K26" s="31">
        <v>180</v>
      </c>
      <c r="L26" s="31">
        <v>180</v>
      </c>
      <c r="M26" s="31">
        <v>180</v>
      </c>
      <c r="N26" s="31">
        <v>180</v>
      </c>
      <c r="O26" s="31">
        <f>SUM(C26:N26)</f>
        <v>2160</v>
      </c>
    </row>
    <row r="27" spans="2:15" ht="50.1" customHeight="1" x14ac:dyDescent="0.4">
      <c r="B27" s="26" t="s">
        <v>44</v>
      </c>
      <c r="C27" s="24" t="str">
        <f>IF($C$8="","",ROUNDDOWN($C$8*C26,0))</f>
        <v/>
      </c>
      <c r="D27" s="24" t="str">
        <f t="shared" ref="D27:N27" si="5">IF($C$8="","",ROUNDDOWN($C$8*D26,0))</f>
        <v/>
      </c>
      <c r="E27" s="24" t="str">
        <f t="shared" si="5"/>
        <v/>
      </c>
      <c r="F27" s="24" t="str">
        <f t="shared" si="5"/>
        <v/>
      </c>
      <c r="G27" s="24" t="str">
        <f t="shared" si="5"/>
        <v/>
      </c>
      <c r="H27" s="24" t="str">
        <f t="shared" si="5"/>
        <v/>
      </c>
      <c r="I27" s="24" t="str">
        <f t="shared" si="5"/>
        <v/>
      </c>
      <c r="J27" s="24" t="str">
        <f t="shared" si="5"/>
        <v/>
      </c>
      <c r="K27" s="24" t="str">
        <f t="shared" si="5"/>
        <v/>
      </c>
      <c r="L27" s="24" t="str">
        <f t="shared" si="5"/>
        <v/>
      </c>
      <c r="M27" s="24" t="str">
        <f t="shared" si="5"/>
        <v/>
      </c>
      <c r="N27" s="24" t="str">
        <f t="shared" si="5"/>
        <v/>
      </c>
      <c r="O27" s="24">
        <f t="shared" si="1"/>
        <v>0</v>
      </c>
    </row>
    <row r="28" spans="2:15" ht="50.1" customHeight="1" x14ac:dyDescent="0.4">
      <c r="B28" s="26" t="s">
        <v>77</v>
      </c>
      <c r="C28" s="24" t="str">
        <f>IF($C$10="","",ROUNDDOWN($C$10*C26,0))</f>
        <v/>
      </c>
      <c r="D28" s="24" t="str">
        <f t="shared" ref="D28:N28" si="6">IF($C$10="","",ROUNDDOWN($C$10*D26,0))</f>
        <v/>
      </c>
      <c r="E28" s="24" t="str">
        <f t="shared" si="6"/>
        <v/>
      </c>
      <c r="F28" s="24" t="str">
        <f t="shared" si="6"/>
        <v/>
      </c>
      <c r="G28" s="24" t="str">
        <f t="shared" si="6"/>
        <v/>
      </c>
      <c r="H28" s="24" t="str">
        <f t="shared" si="6"/>
        <v/>
      </c>
      <c r="I28" s="24" t="str">
        <f t="shared" si="6"/>
        <v/>
      </c>
      <c r="J28" s="24" t="str">
        <f t="shared" si="6"/>
        <v/>
      </c>
      <c r="K28" s="24" t="str">
        <f t="shared" si="6"/>
        <v/>
      </c>
      <c r="L28" s="24" t="str">
        <f t="shared" si="6"/>
        <v/>
      </c>
      <c r="M28" s="24" t="str">
        <f t="shared" si="6"/>
        <v/>
      </c>
      <c r="N28" s="24" t="str">
        <f t="shared" si="6"/>
        <v/>
      </c>
      <c r="O28" s="24">
        <f>SUM(C28:N28)</f>
        <v>0</v>
      </c>
    </row>
    <row r="29" spans="2:15" ht="50.1" customHeight="1" x14ac:dyDescent="0.4">
      <c r="B29" s="26" t="s">
        <v>78</v>
      </c>
      <c r="C29" s="24" t="str">
        <f>IF($C$11="","",ROUNDDOWN($C$11*C26,0))</f>
        <v/>
      </c>
      <c r="D29" s="24" t="str">
        <f>IF($C$11="","",ROUNDDOWN($C$11*D26,0))</f>
        <v/>
      </c>
      <c r="E29" s="24" t="str">
        <f t="shared" ref="E29:M29" si="7">IF($C$11="","",ROUNDDOWN($C$11*E26,0))</f>
        <v/>
      </c>
      <c r="F29" s="24" t="str">
        <f t="shared" si="7"/>
        <v/>
      </c>
      <c r="G29" s="24" t="str">
        <f t="shared" si="7"/>
        <v/>
      </c>
      <c r="H29" s="24" t="str">
        <f t="shared" si="7"/>
        <v/>
      </c>
      <c r="I29" s="24" t="str">
        <f t="shared" si="7"/>
        <v/>
      </c>
      <c r="J29" s="24" t="str">
        <f t="shared" si="7"/>
        <v/>
      </c>
      <c r="K29" s="24" t="str">
        <f t="shared" si="7"/>
        <v/>
      </c>
      <c r="L29" s="24" t="str">
        <f t="shared" si="7"/>
        <v/>
      </c>
      <c r="M29" s="24" t="str">
        <f t="shared" si="7"/>
        <v/>
      </c>
      <c r="N29" s="24" t="str">
        <f>IF($C$11="","",ROUNDDOWN($C$11*N26,0))</f>
        <v/>
      </c>
      <c r="O29" s="24">
        <f>SUM(C29:N29)</f>
        <v>0</v>
      </c>
    </row>
    <row r="30" spans="2:15" ht="50.1" customHeight="1" x14ac:dyDescent="0.4">
      <c r="B30" s="30" t="s">
        <v>68</v>
      </c>
      <c r="C30" s="31">
        <v>1340.3999999999999</v>
      </c>
      <c r="D30" s="31">
        <v>1370.9999999999998</v>
      </c>
      <c r="E30" s="31">
        <v>1449</v>
      </c>
      <c r="F30" s="31">
        <v>1575.6000000000001</v>
      </c>
      <c r="G30" s="31">
        <v>1479.6000000000004</v>
      </c>
      <c r="H30" s="31">
        <v>1540.2</v>
      </c>
      <c r="I30" s="31">
        <v>1272.6000000000001</v>
      </c>
      <c r="J30" s="31">
        <v>1314</v>
      </c>
      <c r="K30" s="31">
        <v>1305</v>
      </c>
      <c r="L30" s="31">
        <v>1375.7999999999997</v>
      </c>
      <c r="M30" s="31">
        <v>1446.0000000000002</v>
      </c>
      <c r="N30" s="31">
        <v>1381.8</v>
      </c>
      <c r="O30" s="31">
        <f>SUM(C30:N30)</f>
        <v>16851</v>
      </c>
    </row>
    <row r="31" spans="2:15" ht="50.1" customHeight="1" x14ac:dyDescent="0.4">
      <c r="B31" s="26" t="s">
        <v>44</v>
      </c>
      <c r="C31" s="24" t="str">
        <f>IF($C$9="","",ROUNDDOWN($C$9*C30,0))</f>
        <v/>
      </c>
      <c r="D31" s="24" t="str">
        <f t="shared" ref="D31:M31" si="8">IF($C$9="","",ROUNDDOWN($C$9*D30,0))</f>
        <v/>
      </c>
      <c r="E31" s="24" t="str">
        <f t="shared" si="8"/>
        <v/>
      </c>
      <c r="F31" s="24" t="str">
        <f t="shared" si="8"/>
        <v/>
      </c>
      <c r="G31" s="24" t="str">
        <f t="shared" si="8"/>
        <v/>
      </c>
      <c r="H31" s="24" t="str">
        <f t="shared" si="8"/>
        <v/>
      </c>
      <c r="I31" s="24" t="str">
        <f t="shared" si="8"/>
        <v/>
      </c>
      <c r="J31" s="24" t="str">
        <f t="shared" si="8"/>
        <v/>
      </c>
      <c r="K31" s="24" t="str">
        <f t="shared" si="8"/>
        <v/>
      </c>
      <c r="L31" s="24" t="str">
        <f t="shared" si="8"/>
        <v/>
      </c>
      <c r="M31" s="24" t="str">
        <f t="shared" si="8"/>
        <v/>
      </c>
      <c r="N31" s="24" t="str">
        <f>IF($C$9="","",ROUNDDOWN($C$9*N30,0))</f>
        <v/>
      </c>
      <c r="O31" s="24">
        <f t="shared" si="1"/>
        <v>0</v>
      </c>
    </row>
    <row r="32" spans="2:15" ht="50.1" customHeight="1" x14ac:dyDescent="0.4">
      <c r="B32" s="26" t="s">
        <v>77</v>
      </c>
      <c r="C32" s="24" t="str">
        <f>IF($C$10="","",ROUNDDOWN($C$10*C30,0))</f>
        <v/>
      </c>
      <c r="D32" s="24" t="str">
        <f t="shared" ref="D32:N32" si="9">IF($C$10="","",ROUNDDOWN($C$10*D30,0))</f>
        <v/>
      </c>
      <c r="E32" s="24" t="str">
        <f t="shared" si="9"/>
        <v/>
      </c>
      <c r="F32" s="24" t="str">
        <f t="shared" si="9"/>
        <v/>
      </c>
      <c r="G32" s="24" t="str">
        <f t="shared" si="9"/>
        <v/>
      </c>
      <c r="H32" s="24" t="str">
        <f t="shared" si="9"/>
        <v/>
      </c>
      <c r="I32" s="24" t="str">
        <f t="shared" si="9"/>
        <v/>
      </c>
      <c r="J32" s="24" t="str">
        <f t="shared" si="9"/>
        <v/>
      </c>
      <c r="K32" s="24" t="str">
        <f t="shared" si="9"/>
        <v/>
      </c>
      <c r="L32" s="24" t="str">
        <f t="shared" si="9"/>
        <v/>
      </c>
      <c r="M32" s="24" t="str">
        <f t="shared" si="9"/>
        <v/>
      </c>
      <c r="N32" s="24" t="str">
        <f t="shared" si="9"/>
        <v/>
      </c>
      <c r="O32" s="24">
        <f>SUM(C32:N32)</f>
        <v>0</v>
      </c>
    </row>
    <row r="33" spans="2:15" ht="50.1" customHeight="1" x14ac:dyDescent="0.4">
      <c r="B33" s="26" t="s">
        <v>78</v>
      </c>
      <c r="C33" s="24" t="str">
        <f>IF($C$11="","",ROUNDDOWN($C$11*C30,0))</f>
        <v/>
      </c>
      <c r="D33" s="24" t="str">
        <f>IF($C$11="","",ROUNDDOWN($C$11*D30,0))</f>
        <v/>
      </c>
      <c r="E33" s="24" t="str">
        <f t="shared" ref="E33:M33" si="10">IF($C$11="","",ROUNDDOWN($C$11*E30,0))</f>
        <v/>
      </c>
      <c r="F33" s="24" t="str">
        <f t="shared" si="10"/>
        <v/>
      </c>
      <c r="G33" s="24" t="str">
        <f t="shared" si="10"/>
        <v/>
      </c>
      <c r="H33" s="24" t="str">
        <f t="shared" si="10"/>
        <v/>
      </c>
      <c r="I33" s="24" t="str">
        <f t="shared" si="10"/>
        <v/>
      </c>
      <c r="J33" s="24" t="str">
        <f t="shared" si="10"/>
        <v/>
      </c>
      <c r="K33" s="24" t="str">
        <f t="shared" si="10"/>
        <v/>
      </c>
      <c r="L33" s="24" t="str">
        <f t="shared" si="10"/>
        <v/>
      </c>
      <c r="M33" s="24" t="str">
        <f t="shared" si="10"/>
        <v/>
      </c>
      <c r="N33" s="24" t="str">
        <f>IF($C$11="","",ROUNDDOWN($C$11*N30,0))</f>
        <v/>
      </c>
      <c r="O33" s="24">
        <f>SUM(C33:N33)</f>
        <v>0</v>
      </c>
    </row>
    <row r="34" spans="2:15" ht="18" customHeight="1" x14ac:dyDescent="0.4">
      <c r="B34" s="28"/>
      <c r="C34" s="29"/>
      <c r="D34" s="29"/>
      <c r="E34" s="29"/>
      <c r="F34" s="29"/>
      <c r="G34" s="29"/>
      <c r="H34" s="29"/>
      <c r="I34" s="29"/>
      <c r="J34" s="29"/>
      <c r="K34" s="29"/>
      <c r="L34" s="29"/>
      <c r="M34" s="29"/>
      <c r="N34" s="29"/>
      <c r="O34" s="29"/>
    </row>
    <row r="35" spans="2:15" ht="9.9499999999999993" customHeight="1" x14ac:dyDescent="0.4">
      <c r="B35" s="28"/>
      <c r="C35" s="29"/>
      <c r="D35" s="29"/>
      <c r="E35" s="29"/>
      <c r="F35" s="29"/>
      <c r="G35" s="29"/>
      <c r="H35" s="29"/>
      <c r="I35" s="29"/>
      <c r="J35" s="29"/>
      <c r="K35" s="29"/>
      <c r="L35" s="29"/>
      <c r="M35" s="29"/>
      <c r="N35" s="29"/>
      <c r="O35" s="29"/>
    </row>
    <row r="36" spans="2:15" ht="39.950000000000003" customHeight="1" x14ac:dyDescent="0.4">
      <c r="B36" s="7" t="s">
        <v>74</v>
      </c>
    </row>
    <row r="37" spans="2:15" ht="39.950000000000003" customHeight="1" x14ac:dyDescent="0.4">
      <c r="B37" s="7" t="s">
        <v>79</v>
      </c>
    </row>
    <row r="38" spans="2:15" ht="39.950000000000003" customHeight="1" x14ac:dyDescent="0.4">
      <c r="B38" s="7" t="s">
        <v>39</v>
      </c>
    </row>
    <row r="39" spans="2:15" ht="39.950000000000003" customHeight="1" x14ac:dyDescent="0.4"/>
    <row r="40" spans="2:15" ht="39.950000000000003" customHeight="1" x14ac:dyDescent="0.4"/>
    <row r="41" spans="2:15" ht="39.950000000000003" customHeight="1" x14ac:dyDescent="0.4"/>
    <row r="42" spans="2:15" ht="39.950000000000003" customHeight="1" x14ac:dyDescent="0.4"/>
    <row r="43" spans="2:15" ht="39.950000000000003" customHeight="1" x14ac:dyDescent="0.4"/>
    <row r="44" spans="2:15" ht="39.950000000000003" customHeight="1" x14ac:dyDescent="0.4"/>
  </sheetData>
  <protectedRanges>
    <protectedRange sqref="B24:O25 B28:O29 B32:O33" name="範囲1"/>
    <protectedRange sqref="C37:O37" name="範囲1_1"/>
  </protectedRanges>
  <mergeCells count="12">
    <mergeCell ref="C10:D10"/>
    <mergeCell ref="C11:D11"/>
    <mergeCell ref="L4:O4"/>
    <mergeCell ref="C6:D6"/>
    <mergeCell ref="C7:D7"/>
    <mergeCell ref="C8:D8"/>
    <mergeCell ref="C9:D9"/>
    <mergeCell ref="B18:B19"/>
    <mergeCell ref="C18:E18"/>
    <mergeCell ref="F18:N18"/>
    <mergeCell ref="O18:O19"/>
    <mergeCell ref="C15:D15"/>
  </mergeCells>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様式６</vt:lpstr>
      <vt:lpstr>別添１　余剰電力売却内訳書</vt:lpstr>
      <vt:lpstr>別添２　電力購入内訳書（高圧）</vt:lpstr>
      <vt:lpstr>別添３　電力購入内訳書 （武歳村山市低圧）</vt:lpstr>
      <vt:lpstr>様式６!Print_Area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澤井　貴史</dc:creator>
  <cp:lastModifiedBy>小平・村山・大和衛生組合</cp:lastModifiedBy>
  <cp:lastPrinted>2024-08-22T10:01:21Z</cp:lastPrinted>
  <dcterms:modified xsi:type="dcterms:W3CDTF">2024-08-22T10:02:52Z</dcterms:modified>
</cp:coreProperties>
</file>